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eron.harbison\Desktop\CVMA 27 September 19\Road Warrior Program\RWP 2019\"/>
    </mc:Choice>
  </mc:AlternateContent>
  <bookViews>
    <workbookView xWindow="0" yWindow="270" windowWidth="28800" windowHeight="11865"/>
  </bookViews>
  <sheets>
    <sheet name="Over All" sheetId="1" r:id="rId1"/>
    <sheet name="Mileage" sheetId="2" r:id="rId2"/>
    <sheet name="Annual Qualifications " sheetId="3" r:id="rId3"/>
    <sheet name="RC Activity" sheetId="4" r:id="rId4"/>
    <sheet name="Annual Inspection" sheetId="5" r:id="rId5"/>
  </sheets>
  <definedNames>
    <definedName name="_xlnm.Print_Area" localSheetId="2">'Annual Qualifications '!$B$1:$O$93</definedName>
    <definedName name="_xlnm.Print_Area" localSheetId="1">Mileage!$A$1:$CM$94</definedName>
    <definedName name="_xlnm.Print_Area" localSheetId="0">'Over All'!$A$1:$AH$93</definedName>
    <definedName name="_xlnm.Print_Titles" localSheetId="2">'Annual Qualifications '!$1:$2</definedName>
    <definedName name="_xlnm.Print_Titles" localSheetId="1">Mileage!$1:$2</definedName>
    <definedName name="_xlnm.Print_Titles" localSheetId="0">'Over All'!$1:$2</definedName>
  </definedNames>
  <calcPr calcId="152511"/>
</workbook>
</file>

<file path=xl/calcChain.xml><?xml version="1.0" encoding="utf-8"?>
<calcChain xmlns="http://schemas.openxmlformats.org/spreadsheetml/2006/main">
  <c r="M6" i="5" l="1"/>
  <c r="K93" i="5"/>
  <c r="H93" i="5"/>
  <c r="F93" i="5"/>
  <c r="D93" i="5"/>
  <c r="M94" i="5" l="1"/>
  <c r="CB94" i="2" l="1"/>
  <c r="CD94" i="2" l="1"/>
  <c r="BY94" i="2"/>
  <c r="BS94" i="2" l="1"/>
  <c r="BW94" i="2"/>
  <c r="BX94" i="2"/>
  <c r="C69" i="2" l="1"/>
  <c r="CL69" i="2" s="1"/>
  <c r="CM69" i="2" s="1"/>
  <c r="N69" i="1" s="1"/>
  <c r="C68" i="2"/>
  <c r="CL68" i="2" s="1"/>
  <c r="CM68" i="2" s="1"/>
  <c r="N68" i="1" s="1"/>
  <c r="C67" i="2"/>
  <c r="CL67" i="2" s="1"/>
  <c r="CM67" i="2" s="1"/>
  <c r="N67" i="1" s="1"/>
  <c r="C66" i="2"/>
  <c r="CL66" i="2" s="1"/>
  <c r="CM66" i="2" s="1"/>
  <c r="N66" i="1" s="1"/>
  <c r="C81" i="2"/>
  <c r="CL81" i="2" s="1"/>
  <c r="CM81" i="2" s="1"/>
  <c r="N81" i="1" s="1"/>
  <c r="BR94" i="2"/>
  <c r="BT94" i="2"/>
  <c r="BQ94" i="2" l="1"/>
  <c r="BE94" i="2"/>
  <c r="B14" i="5" l="1"/>
  <c r="B12" i="5"/>
  <c r="B11" i="5"/>
  <c r="B10" i="5"/>
  <c r="B8" i="5"/>
  <c r="B7" i="5"/>
  <c r="B6" i="5"/>
  <c r="B4" i="5"/>
  <c r="B3" i="5"/>
  <c r="C65" i="2" l="1"/>
  <c r="AB94" i="2" l="1"/>
  <c r="BM94" i="2"/>
  <c r="BO94" i="2"/>
  <c r="BI94" i="2" l="1"/>
  <c r="BL94" i="2"/>
  <c r="CL65" i="2" l="1"/>
  <c r="CM65" i="2" s="1"/>
  <c r="N65" i="1" s="1"/>
  <c r="BN94" i="2"/>
  <c r="BJ94" i="2" l="1"/>
  <c r="BH94" i="2"/>
  <c r="D93" i="1" l="1"/>
  <c r="C93" i="1"/>
  <c r="E91" i="1"/>
  <c r="D91" i="1"/>
  <c r="C91" i="1"/>
  <c r="E88" i="1"/>
  <c r="C88" i="1"/>
  <c r="D87" i="1"/>
  <c r="C87" i="1"/>
  <c r="C86" i="1"/>
  <c r="E85" i="1"/>
  <c r="D85" i="1"/>
  <c r="C85" i="1"/>
  <c r="E84" i="1"/>
  <c r="D84" i="1"/>
  <c r="C84" i="1"/>
  <c r="C83" i="1"/>
  <c r="E82" i="1"/>
  <c r="D82" i="1"/>
  <c r="C82" i="1"/>
  <c r="E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1" i="1"/>
  <c r="E60" i="1"/>
  <c r="E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D48" i="1"/>
  <c r="C48" i="1"/>
  <c r="E46" i="1"/>
  <c r="D46" i="1"/>
  <c r="C46" i="1"/>
  <c r="E45" i="1"/>
  <c r="D45" i="1"/>
  <c r="C45" i="1"/>
  <c r="E44" i="1"/>
  <c r="D44" i="1"/>
  <c r="C44" i="1"/>
  <c r="E43" i="1"/>
  <c r="D43" i="1"/>
  <c r="C43" i="1"/>
  <c r="E41" i="1"/>
  <c r="D41" i="1"/>
  <c r="C41" i="1"/>
  <c r="D40" i="1"/>
  <c r="C40" i="1"/>
  <c r="E38" i="1"/>
  <c r="D38" i="1"/>
  <c r="C38" i="1"/>
  <c r="E37" i="1"/>
  <c r="C37" i="1"/>
  <c r="E35" i="1"/>
  <c r="D35" i="1"/>
  <c r="C35" i="1"/>
  <c r="D34" i="1"/>
  <c r="C34" i="1"/>
  <c r="E33" i="1"/>
  <c r="D33" i="1"/>
  <c r="C33" i="1"/>
  <c r="D32" i="1"/>
  <c r="C32" i="1"/>
  <c r="E31" i="1"/>
  <c r="D31" i="1"/>
  <c r="C31" i="1"/>
  <c r="E28" i="1"/>
  <c r="C28" i="1"/>
  <c r="E27" i="1"/>
  <c r="D27" i="1"/>
  <c r="C27" i="1"/>
  <c r="C26" i="1"/>
  <c r="D25" i="1"/>
  <c r="C25" i="1"/>
  <c r="C24" i="1"/>
  <c r="E23" i="1"/>
  <c r="D23" i="1"/>
  <c r="C23" i="1"/>
  <c r="E21" i="1"/>
  <c r="D21" i="1"/>
  <c r="C21" i="1"/>
  <c r="E20" i="1"/>
  <c r="D20" i="1"/>
  <c r="C20" i="1"/>
  <c r="E19" i="1"/>
  <c r="D19" i="1"/>
  <c r="C19" i="1"/>
  <c r="E16" i="1"/>
  <c r="D16" i="1"/>
  <c r="C16" i="1"/>
  <c r="E15" i="1"/>
  <c r="D15" i="1"/>
  <c r="C15" i="1"/>
  <c r="E14" i="1"/>
  <c r="D14" i="1"/>
  <c r="C14" i="1"/>
  <c r="E13" i="1"/>
  <c r="D13" i="1"/>
  <c r="C13" i="1"/>
  <c r="E10" i="1"/>
  <c r="D10" i="1"/>
  <c r="C10" i="1"/>
  <c r="C9" i="1"/>
  <c r="E7" i="1"/>
  <c r="D7" i="1"/>
  <c r="C7" i="1"/>
  <c r="E6" i="1"/>
  <c r="D3" i="1"/>
  <c r="C3" i="1"/>
  <c r="BF94" i="2"/>
  <c r="C6" i="2" l="1"/>
  <c r="CL6" i="2" s="1"/>
  <c r="CM6" i="2" s="1"/>
  <c r="N6" i="1" s="1"/>
  <c r="C64" i="2"/>
  <c r="CL64" i="2" s="1"/>
  <c r="CM64" i="2" s="1"/>
  <c r="N64" i="1" s="1"/>
  <c r="C63" i="2"/>
  <c r="CL63" i="2" s="1"/>
  <c r="CM63" i="2" s="1"/>
  <c r="N63" i="1" s="1"/>
  <c r="C62" i="2"/>
  <c r="CL62" i="2" s="1"/>
  <c r="CM62" i="2" s="1"/>
  <c r="N62" i="1" s="1"/>
  <c r="BB94" i="2" l="1"/>
  <c r="BA94" i="2"/>
  <c r="AZ94" i="2"/>
  <c r="AY94" i="2" l="1"/>
  <c r="AX94" i="2"/>
  <c r="AW94" i="2"/>
  <c r="C93" i="2" l="1"/>
  <c r="C92" i="2"/>
  <c r="C91" i="2"/>
  <c r="C90" i="2"/>
  <c r="C89" i="2"/>
  <c r="C88" i="2"/>
  <c r="C87" i="2"/>
  <c r="C86" i="2"/>
  <c r="C85" i="2"/>
  <c r="C84" i="2"/>
  <c r="C83" i="2"/>
  <c r="C82" i="2"/>
  <c r="C80" i="2"/>
  <c r="C79" i="2"/>
  <c r="C78" i="2"/>
  <c r="C77" i="2"/>
  <c r="C76" i="2"/>
  <c r="C75" i="2"/>
  <c r="C74" i="2"/>
  <c r="C73" i="2"/>
  <c r="C72" i="2"/>
  <c r="C71" i="2"/>
  <c r="C70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L36" i="2" s="1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5" i="2"/>
  <c r="C4" i="2"/>
  <c r="C3" i="2"/>
  <c r="CL80" i="2" l="1"/>
  <c r="CM80" i="2" s="1"/>
  <c r="N80" i="1" s="1"/>
  <c r="CL61" i="2"/>
  <c r="CM61" i="2" s="1"/>
  <c r="CL60" i="2"/>
  <c r="CM60" i="2" s="1"/>
  <c r="CL59" i="2"/>
  <c r="CM59" i="2" s="1"/>
  <c r="CL58" i="2"/>
  <c r="CM58" i="2" s="1"/>
  <c r="CM36" i="2"/>
  <c r="AU94" i="2"/>
  <c r="AT94" i="2" l="1"/>
  <c r="AR94" i="2"/>
  <c r="AQ94" i="2"/>
  <c r="AK94" i="2" l="1"/>
  <c r="AL94" i="2" l="1"/>
  <c r="AN94" i="2"/>
  <c r="CI94" i="2"/>
  <c r="CH94" i="2"/>
  <c r="CG94" i="2"/>
  <c r="CF94" i="2"/>
  <c r="CA94" i="2"/>
  <c r="BV94" i="2"/>
  <c r="BP94" i="2"/>
  <c r="BK94" i="2"/>
  <c r="BG94" i="2"/>
  <c r="BC94" i="2"/>
  <c r="AS94" i="2"/>
  <c r="Y94" i="2"/>
  <c r="AM94" i="2"/>
  <c r="AJ94" i="2"/>
  <c r="AH94" i="2"/>
  <c r="S94" i="2"/>
  <c r="P94" i="2"/>
  <c r="M94" i="2"/>
  <c r="AI94" i="2"/>
  <c r="CL52" i="2" l="1"/>
  <c r="CM52" i="2" s="1"/>
  <c r="N52" i="1" s="1"/>
  <c r="CL40" i="2" l="1"/>
  <c r="CM40" i="2" s="1"/>
  <c r="N40" i="1" s="1"/>
  <c r="N36" i="1"/>
  <c r="AG94" i="2" l="1"/>
  <c r="CK94" i="2" l="1"/>
  <c r="AF94" i="2"/>
  <c r="CL32" i="2" l="1"/>
  <c r="CM32" i="2" s="1"/>
  <c r="N32" i="1" s="1"/>
  <c r="CL31" i="2"/>
  <c r="CL33" i="2"/>
  <c r="CM33" i="2" s="1"/>
  <c r="AE94" i="2" l="1"/>
  <c r="CL89" i="2" l="1"/>
  <c r="CM89" i="2" s="1"/>
  <c r="U94" i="2"/>
  <c r="N94" i="2"/>
  <c r="O94" i="2"/>
  <c r="N58" i="1"/>
  <c r="T94" i="2" l="1"/>
  <c r="AD94" i="2" l="1"/>
  <c r="CL37" i="2" l="1"/>
  <c r="CM37" i="2" s="1"/>
  <c r="C94" i="2"/>
  <c r="X94" i="2" l="1"/>
  <c r="Z94" i="2"/>
  <c r="AA94" i="2"/>
  <c r="CL91" i="2" l="1"/>
  <c r="CM91" i="2" s="1"/>
  <c r="N91" i="1" s="1"/>
  <c r="W94" i="2"/>
  <c r="CL48" i="2" l="1"/>
  <c r="CM48" i="2" s="1"/>
  <c r="N48" i="1" s="1"/>
  <c r="CL57" i="2"/>
  <c r="CM57" i="2" s="1"/>
  <c r="N57" i="1" s="1"/>
  <c r="R94" i="2"/>
  <c r="V94" i="2" l="1"/>
  <c r="CL54" i="2" l="1"/>
  <c r="CM54" i="2" s="1"/>
  <c r="N54" i="1" s="1"/>
  <c r="CL93" i="2"/>
  <c r="CL92" i="2"/>
  <c r="CL90" i="2"/>
  <c r="CM90" i="2" s="1"/>
  <c r="CL88" i="2"/>
  <c r="CL87" i="2"/>
  <c r="CL86" i="2"/>
  <c r="CL85" i="2"/>
  <c r="CL84" i="2"/>
  <c r="CL83" i="2"/>
  <c r="CL82" i="2"/>
  <c r="CL79" i="2"/>
  <c r="CL78" i="2"/>
  <c r="CL77" i="2"/>
  <c r="CL76" i="2"/>
  <c r="CL75" i="2"/>
  <c r="CL74" i="2"/>
  <c r="CM74" i="2" s="1"/>
  <c r="CL73" i="2"/>
  <c r="CL72" i="2"/>
  <c r="CL71" i="2"/>
  <c r="CL70" i="2"/>
  <c r="CL56" i="2"/>
  <c r="CM56" i="2" s="1"/>
  <c r="N56" i="1" s="1"/>
  <c r="CL55" i="2"/>
  <c r="CM55" i="2" s="1"/>
  <c r="N55" i="1" s="1"/>
  <c r="CL53" i="2"/>
  <c r="CL51" i="2"/>
  <c r="CL50" i="2"/>
  <c r="CL49" i="2"/>
  <c r="CM49" i="2" s="1"/>
  <c r="N49" i="1" s="1"/>
  <c r="CL47" i="2"/>
  <c r="CL46" i="2"/>
  <c r="CM46" i="2" s="1"/>
  <c r="CL45" i="2"/>
  <c r="CL44" i="2"/>
  <c r="CL43" i="2"/>
  <c r="CL42" i="2"/>
  <c r="CL41" i="2"/>
  <c r="CL39" i="2"/>
  <c r="CL38" i="2"/>
  <c r="CL35" i="2"/>
  <c r="CM35" i="2" s="1"/>
  <c r="CL34" i="2"/>
  <c r="CL30" i="2"/>
  <c r="CL29" i="2"/>
  <c r="CL28" i="2"/>
  <c r="CL27" i="2"/>
  <c r="CL26" i="2"/>
  <c r="CL25" i="2"/>
  <c r="CL24" i="2"/>
  <c r="CL23" i="2"/>
  <c r="CL22" i="2"/>
  <c r="CL21" i="2"/>
  <c r="CL20" i="2"/>
  <c r="CL19" i="2"/>
  <c r="CL18" i="2"/>
  <c r="CL17" i="2"/>
  <c r="CL16" i="2"/>
  <c r="CL15" i="2"/>
  <c r="CL14" i="2"/>
  <c r="CL13" i="2"/>
  <c r="CL12" i="2"/>
  <c r="CL11" i="2"/>
  <c r="CL10" i="2"/>
  <c r="CL9" i="2"/>
  <c r="CL8" i="2"/>
  <c r="CL7" i="2"/>
  <c r="CL5" i="2"/>
  <c r="CL4" i="2"/>
  <c r="CL3" i="2"/>
  <c r="N90" i="1" l="1"/>
  <c r="N89" i="1"/>
  <c r="L94" i="2"/>
  <c r="Q94" i="2"/>
  <c r="AC94" i="2"/>
  <c r="CL94" i="2"/>
  <c r="CJ3" i="2"/>
  <c r="CM3" i="2" s="1"/>
  <c r="CM53" i="2" l="1"/>
  <c r="N53" i="1" s="1"/>
  <c r="CM88" i="2" l="1"/>
  <c r="N88" i="1" s="1"/>
  <c r="CM51" i="2" l="1"/>
  <c r="N51" i="1" s="1"/>
  <c r="CM22" i="2" l="1"/>
  <c r="N22" i="1" s="1"/>
  <c r="L46" i="1"/>
  <c r="K41" i="1"/>
  <c r="CM79" i="2" l="1"/>
  <c r="N79" i="1" s="1"/>
  <c r="CM85" i="2"/>
  <c r="N85" i="1" s="1"/>
  <c r="CM42" i="2" l="1"/>
  <c r="N42" i="1" s="1"/>
  <c r="D94" i="2" l="1"/>
  <c r="CM47" i="2"/>
  <c r="N47" i="1" s="1"/>
  <c r="E94" i="2" l="1"/>
  <c r="N46" i="1" l="1"/>
  <c r="CM78" i="2" l="1"/>
  <c r="N78" i="1" s="1"/>
  <c r="CM77" i="2" l="1"/>
  <c r="N77" i="1" s="1"/>
  <c r="CM45" i="2" l="1"/>
  <c r="N45" i="1" s="1"/>
  <c r="CE94" i="2" l="1"/>
  <c r="CC94" i="2"/>
  <c r="BZ94" i="2"/>
  <c r="BU94" i="2"/>
  <c r="BD94" i="2"/>
  <c r="AV94" i="2"/>
  <c r="AP94" i="2"/>
  <c r="AO94" i="2"/>
  <c r="K94" i="2"/>
  <c r="J94" i="2"/>
  <c r="I94" i="2"/>
  <c r="H94" i="2"/>
  <c r="G94" i="2"/>
  <c r="F94" i="2"/>
  <c r="CM14" i="2" l="1"/>
  <c r="N14" i="1" s="1"/>
  <c r="CM41" i="2" l="1"/>
  <c r="N41" i="1" s="1"/>
  <c r="CM44" i="2" l="1"/>
  <c r="N44" i="1" s="1"/>
  <c r="CM76" i="2" l="1"/>
  <c r="N76" i="1" s="1"/>
  <c r="N74" i="1"/>
  <c r="CM73" i="2"/>
  <c r="N73" i="1" s="1"/>
  <c r="CM70" i="2"/>
  <c r="N33" i="1"/>
  <c r="CM21" i="2"/>
  <c r="N21" i="1" s="1"/>
  <c r="CM13" i="2"/>
  <c r="N13" i="1" s="1"/>
  <c r="CM82" i="2"/>
  <c r="N82" i="1" s="1"/>
  <c r="CM10" i="2"/>
  <c r="N10" i="1" s="1"/>
  <c r="N70" i="1" l="1"/>
  <c r="N59" i="1"/>
  <c r="CM72" i="2"/>
  <c r="CM71" i="2"/>
  <c r="N72" i="1" l="1"/>
  <c r="N61" i="1"/>
  <c r="N71" i="1"/>
  <c r="N60" i="1"/>
  <c r="CM43" i="2"/>
  <c r="N43" i="1" s="1"/>
  <c r="CM31" i="2"/>
  <c r="N31" i="1" s="1"/>
  <c r="CM50" i="2" l="1"/>
  <c r="N50" i="1" s="1"/>
  <c r="CM15" i="2"/>
  <c r="N15" i="1" s="1"/>
  <c r="CM16" i="2" l="1"/>
  <c r="N16" i="1" s="1"/>
  <c r="CM9" i="2" l="1"/>
  <c r="N9" i="1" s="1"/>
  <c r="CM34" i="2" l="1"/>
  <c r="N34" i="1" s="1"/>
  <c r="CM39" i="2" l="1"/>
  <c r="N39" i="1" s="1"/>
  <c r="CM38" i="2"/>
  <c r="N38" i="1" s="1"/>
  <c r="CM84" i="2" l="1"/>
  <c r="N84" i="1" s="1"/>
  <c r="CM20" i="2"/>
  <c r="N20" i="1" s="1"/>
  <c r="CM25" i="2" l="1"/>
  <c r="N25" i="1" s="1"/>
  <c r="N37" i="1" l="1"/>
  <c r="CM93" i="2" l="1"/>
  <c r="N93" i="1" s="1"/>
  <c r="CM92" i="2"/>
  <c r="N92" i="1" s="1"/>
  <c r="CM87" i="2"/>
  <c r="N87" i="1" s="1"/>
  <c r="CM86" i="2"/>
  <c r="N86" i="1" s="1"/>
  <c r="CM83" i="2"/>
  <c r="N83" i="1" s="1"/>
  <c r="CM75" i="2"/>
  <c r="N75" i="1" s="1"/>
  <c r="N35" i="1"/>
  <c r="CM30" i="2"/>
  <c r="N30" i="1" s="1"/>
  <c r="CM29" i="2"/>
  <c r="N29" i="1" s="1"/>
  <c r="CM28" i="2"/>
  <c r="N28" i="1" s="1"/>
  <c r="CM27" i="2"/>
  <c r="N27" i="1" s="1"/>
  <c r="CJ26" i="2"/>
  <c r="CM24" i="2"/>
  <c r="N24" i="1" s="1"/>
  <c r="CM23" i="2"/>
  <c r="N23" i="1" s="1"/>
  <c r="CM19" i="2"/>
  <c r="N19" i="1" s="1"/>
  <c r="CM18" i="2"/>
  <c r="N18" i="1" s="1"/>
  <c r="CM17" i="2"/>
  <c r="N17" i="1" s="1"/>
  <c r="CM12" i="2"/>
  <c r="N12" i="1" s="1"/>
  <c r="CM11" i="2"/>
  <c r="N11" i="1" s="1"/>
  <c r="CM8" i="2"/>
  <c r="N8" i="1" s="1"/>
  <c r="CM7" i="2"/>
  <c r="N7" i="1" s="1"/>
  <c r="CM5" i="2"/>
  <c r="N5" i="1" s="1"/>
  <c r="CM4" i="2"/>
  <c r="N4" i="1" s="1"/>
  <c r="N3" i="1"/>
  <c r="CM26" i="2" l="1"/>
  <c r="N26" i="1" s="1"/>
  <c r="CJ94" i="2"/>
  <c r="L87" i="1"/>
  <c r="L86" i="1"/>
  <c r="B15" i="2"/>
  <c r="B13" i="2"/>
  <c r="B12" i="2"/>
  <c r="B11" i="2"/>
  <c r="B9" i="2"/>
  <c r="B8" i="2"/>
  <c r="B7" i="2"/>
  <c r="B5" i="2"/>
  <c r="B4" i="2"/>
  <c r="B4" i="1"/>
  <c r="B5" i="1"/>
  <c r="B7" i="1"/>
  <c r="B8" i="1"/>
  <c r="B9" i="1"/>
  <c r="B10" i="1"/>
  <c r="B11" i="1"/>
  <c r="B12" i="1"/>
  <c r="B13" i="1"/>
  <c r="B15" i="1"/>
  <c r="K84" i="1" l="1"/>
  <c r="B15" i="3" l="1"/>
  <c r="B13" i="3"/>
  <c r="B12" i="3"/>
  <c r="B11" i="3"/>
  <c r="B9" i="3"/>
  <c r="B8" i="3"/>
  <c r="B7" i="3"/>
  <c r="B5" i="3"/>
  <c r="B4" i="3"/>
  <c r="CM94" i="2" l="1"/>
  <c r="L27" i="1"/>
  <c r="M17" i="1"/>
  <c r="L21" i="1"/>
  <c r="I7" i="1"/>
  <c r="L19" i="1"/>
  <c r="M7" i="1"/>
  <c r="K20" i="1"/>
  <c r="L25" i="1"/>
  <c r="M21" i="1"/>
</calcChain>
</file>

<file path=xl/sharedStrings.xml><?xml version="1.0" encoding="utf-8"?>
<sst xmlns="http://schemas.openxmlformats.org/spreadsheetml/2006/main" count="1513" uniqueCount="430">
  <si>
    <t>Member Number</t>
  </si>
  <si>
    <t>Member Name</t>
  </si>
  <si>
    <t>Two Va CVMA Sanctioned Events</t>
  </si>
  <si>
    <t>Campaign Star</t>
  </si>
  <si>
    <t>Total Miles</t>
  </si>
  <si>
    <t xml:space="preserve"> Enrolled</t>
  </si>
  <si>
    <t xml:space="preserve"> Patch</t>
  </si>
  <si>
    <t>3,000 Miles</t>
  </si>
  <si>
    <t>5,000 Miles</t>
  </si>
  <si>
    <t>10,000 Miles</t>
  </si>
  <si>
    <t>15,000 Miles</t>
  </si>
  <si>
    <t>20,000 Miles</t>
  </si>
  <si>
    <t>25,000 Miles</t>
  </si>
  <si>
    <t>30,000 Miles</t>
  </si>
  <si>
    <t>Iron Cheek</t>
  </si>
  <si>
    <t>1st Qtr</t>
  </si>
  <si>
    <t>2nd Qtr</t>
  </si>
  <si>
    <t>3rd Qtr</t>
  </si>
  <si>
    <t>4th Qtr</t>
  </si>
  <si>
    <t>FM-4086</t>
  </si>
  <si>
    <t>Joseph "Riot" Kelb</t>
  </si>
  <si>
    <t>FM-6768</t>
  </si>
  <si>
    <t>FM-7444</t>
  </si>
  <si>
    <t>FM-7830</t>
  </si>
  <si>
    <t>FM-7973</t>
  </si>
  <si>
    <t>FM-8480</t>
  </si>
  <si>
    <t>FM-8662</t>
  </si>
  <si>
    <t>FM-8939</t>
  </si>
  <si>
    <t>FM-8940</t>
  </si>
  <si>
    <t>NC 15-5</t>
  </si>
  <si>
    <t>FM-11238</t>
  </si>
  <si>
    <t>FM-11848</t>
  </si>
  <si>
    <t>FM-12809</t>
  </si>
  <si>
    <t>Luis "Guanaco" Martinez</t>
  </si>
  <si>
    <t>FM-13429</t>
  </si>
  <si>
    <t>Robert "Grom" Moore</t>
  </si>
  <si>
    <t>FM-13650</t>
  </si>
  <si>
    <t>Robert "Nighthawk" Austin II</t>
  </si>
  <si>
    <t>Cameron "Rainman" Harbison</t>
  </si>
  <si>
    <t>FM-14552</t>
  </si>
  <si>
    <t>Joseph "Doclock" Lockerby</t>
  </si>
  <si>
    <t>FM-14722</t>
  </si>
  <si>
    <t>Mark "Tread Head" Joyner</t>
  </si>
  <si>
    <t>FM-15034</t>
  </si>
  <si>
    <t>Sean "Touchy" Feely</t>
  </si>
  <si>
    <t>SUP-573</t>
  </si>
  <si>
    <t>SUP-638</t>
  </si>
  <si>
    <t>Dan "Hot Rod" Scrobe JR</t>
  </si>
  <si>
    <t>SUP-658</t>
  </si>
  <si>
    <t>Elaine "Slider" Scrobe</t>
  </si>
  <si>
    <t>SUP-725</t>
  </si>
  <si>
    <t>Anthony "Tech" Daniels</t>
  </si>
  <si>
    <t>AUX-14722</t>
  </si>
  <si>
    <t>Gayle "Goocher" JOYNER</t>
  </si>
  <si>
    <t xml:space="preserve"> CVMA Sanctioned Events</t>
  </si>
  <si>
    <t>Chapter Rides</t>
  </si>
  <si>
    <t>Total Miles Logged</t>
  </si>
  <si>
    <t>Chapter Meetings</t>
  </si>
  <si>
    <t>2014 RWP Mileage</t>
  </si>
  <si>
    <t>2015 RWP Mileage</t>
  </si>
  <si>
    <t>Meet Requirements</t>
  </si>
  <si>
    <t>Y/N</t>
  </si>
  <si>
    <t>Rita "Silent Rider' Daniels</t>
  </si>
  <si>
    <t>FM-15443</t>
  </si>
  <si>
    <t>Kevin "Woolly" Kaczmarek</t>
  </si>
  <si>
    <t xml:space="preserve">Iron Butt </t>
  </si>
  <si>
    <t>2016 RWP Mileage</t>
  </si>
  <si>
    <t>RWP Year Totals</t>
  </si>
  <si>
    <t>FM-15813</t>
  </si>
  <si>
    <t>Tim "Cajun" Rivet</t>
  </si>
  <si>
    <t>DALE "Peacemaker" FATER</t>
  </si>
  <si>
    <t>Tommie "Stark" Mortimer</t>
  </si>
  <si>
    <t>FM-16390</t>
  </si>
  <si>
    <t>FM-16391</t>
  </si>
  <si>
    <t>Robert "Grounded" Safrit</t>
  </si>
  <si>
    <t>Steven "Wolverine" Wright</t>
  </si>
  <si>
    <t>FM-16566</t>
  </si>
  <si>
    <t>Bill "Surfer" Wesner</t>
  </si>
  <si>
    <t>FM-12896</t>
  </si>
  <si>
    <t>Dain "Ozzie" Osborn</t>
  </si>
  <si>
    <t xml:space="preserve"> </t>
  </si>
  <si>
    <t>Carlos "Undertaker" Roman</t>
  </si>
  <si>
    <t>FM-16939</t>
  </si>
  <si>
    <t>FM-17011</t>
  </si>
  <si>
    <t>Brian "Wolfbayne" Ferguson</t>
  </si>
  <si>
    <t>AUX-13429</t>
  </si>
  <si>
    <t>Kelly "Nitro" Moore</t>
  </si>
  <si>
    <t>Chris "Kronk" Castle</t>
  </si>
  <si>
    <t>FM-17042</t>
  </si>
  <si>
    <t>SAUX-725</t>
  </si>
  <si>
    <t>SUP-965</t>
  </si>
  <si>
    <t>Mike "Nutti Professor" Doughty</t>
  </si>
  <si>
    <t>Chris "Hot Sauce" Rivet</t>
  </si>
  <si>
    <t>AUX-15813</t>
  </si>
  <si>
    <t>SUP-978</t>
  </si>
  <si>
    <t>Will "Shrug" Smith</t>
  </si>
  <si>
    <t>NC</t>
  </si>
  <si>
    <t>TN</t>
  </si>
  <si>
    <t>KY</t>
  </si>
  <si>
    <t>WV</t>
  </si>
  <si>
    <t>MD</t>
  </si>
  <si>
    <t>SAUX-978</t>
  </si>
  <si>
    <t>FM-13261</t>
  </si>
  <si>
    <t>Karen"Karma" Emmel</t>
  </si>
  <si>
    <t>SUP-1011</t>
  </si>
  <si>
    <t>Abril "Dimples" Smith</t>
  </si>
  <si>
    <t>2017 RWP Mileage</t>
  </si>
  <si>
    <t>FM-18223</t>
  </si>
  <si>
    <t>Joey "Max" Klingman</t>
  </si>
  <si>
    <t>Bo "Hulio" Hutchinson</t>
  </si>
  <si>
    <t>FM-18719</t>
  </si>
  <si>
    <t>Timothy "Ozark" Brendel JR</t>
  </si>
  <si>
    <t>FM-18730</t>
  </si>
  <si>
    <t>Robert "Striker" Bryson</t>
  </si>
  <si>
    <t>WV 37-2</t>
  </si>
  <si>
    <t>35,000 Miles</t>
  </si>
  <si>
    <t>40,000 Miles</t>
  </si>
  <si>
    <t>FM-13854</t>
  </si>
  <si>
    <t>Kenneth "Doc" King</t>
  </si>
  <si>
    <t>FM-19162</t>
  </si>
  <si>
    <t>MD 40-1</t>
  </si>
  <si>
    <t>FM-16569</t>
  </si>
  <si>
    <t>Greg "Bandit" Courtney</t>
  </si>
  <si>
    <t>KY 1-1</t>
  </si>
  <si>
    <t>Sylbert (Bret) "J12" Jackson-Smith</t>
  </si>
  <si>
    <t>FM-19667</t>
  </si>
  <si>
    <t>Joseph "DocLock" Lockerby</t>
  </si>
  <si>
    <t>FM-19776</t>
  </si>
  <si>
    <t>Vincent "Streamer" Eberhart</t>
  </si>
  <si>
    <t>2018 RWP Mileage</t>
  </si>
  <si>
    <t>AUX-13650</t>
  </si>
  <si>
    <t>Bethany "BB" Austin</t>
  </si>
  <si>
    <t>FM-20153</t>
  </si>
  <si>
    <t>William "Lone Wolf" Adams</t>
  </si>
  <si>
    <t>FM-11242</t>
  </si>
  <si>
    <t>Chris "Backfire" Witte</t>
  </si>
  <si>
    <t>Louis "Babalou" Johnson</t>
  </si>
  <si>
    <t>SUP-1153</t>
  </si>
  <si>
    <t>SUP-1163</t>
  </si>
  <si>
    <t>Lorna "Shatze" King</t>
  </si>
  <si>
    <t>FM-20363</t>
  </si>
  <si>
    <t>William "Jax" Jackson</t>
  </si>
  <si>
    <t>Louis "BoBalou" Johnston</t>
  </si>
  <si>
    <t>FM-20462</t>
  </si>
  <si>
    <t>Ross "Rigid" Strom</t>
  </si>
  <si>
    <t>AUX-18719</t>
  </si>
  <si>
    <t>Rachael "Rae" Brendel</t>
  </si>
  <si>
    <t>AUX-14552</t>
  </si>
  <si>
    <t>Cheran "Wheezy" Lockerby</t>
  </si>
  <si>
    <t>45,000 Miles</t>
  </si>
  <si>
    <t>50,000 Miles</t>
  </si>
  <si>
    <t>Va CVMA Sanctioned Events</t>
  </si>
  <si>
    <t>FM-19306</t>
  </si>
  <si>
    <t>Herman "Zambo" Alvarez</t>
  </si>
  <si>
    <t>SUP-1261</t>
  </si>
  <si>
    <t>FM-21290</t>
  </si>
  <si>
    <t>FM-21291</t>
  </si>
  <si>
    <t>FM-14276</t>
  </si>
  <si>
    <t>Zac Culter</t>
  </si>
  <si>
    <t>Irvin "Reaper" Brooks</t>
  </si>
  <si>
    <t>FM-21418</t>
  </si>
  <si>
    <t>Nathan "Travler" Crouch</t>
  </si>
  <si>
    <t>AUX-16569</t>
  </si>
  <si>
    <t>Lauri "Vamp" Courtney</t>
  </si>
  <si>
    <t>TN 18-1</t>
  </si>
  <si>
    <t>NC 15-1</t>
  </si>
  <si>
    <t>R2R</t>
  </si>
  <si>
    <t>William "Freeze" Skala</t>
  </si>
  <si>
    <t>FM-21724</t>
  </si>
  <si>
    <t>Reed "Wildman" Knight</t>
  </si>
  <si>
    <t>Louis "Babalou" Johnston</t>
  </si>
  <si>
    <t>Crystal "WildThangl" Fader</t>
  </si>
  <si>
    <t>AUX-8662</t>
  </si>
  <si>
    <t>2019 RWP Mileage</t>
  </si>
  <si>
    <t>11 May 19  27-1 "Ride To Remember"</t>
  </si>
  <si>
    <t xml:space="preserve"> 27-3 Battlefield Bash</t>
  </si>
  <si>
    <t xml:space="preserve"> 24 Aug 19 27-4 Blue Ridge Thunder</t>
  </si>
  <si>
    <t>25 May 19  CVMA Ride to the Wall</t>
  </si>
  <si>
    <t>26-29 Jun 19 CVMA Nationals</t>
  </si>
  <si>
    <t>27-29 19  Region 2 Regionals</t>
  </si>
  <si>
    <t>6 Jun 19 27-4 D-Day Ride</t>
  </si>
  <si>
    <t>Crystal"Wild Thang"Fater</t>
  </si>
  <si>
    <t>FM-21975</t>
  </si>
  <si>
    <t>Michael"Kuma"Losoya</t>
  </si>
  <si>
    <t>Ivan" Ole Fart" Hart</t>
  </si>
  <si>
    <t>FM-22034</t>
  </si>
  <si>
    <t>William"Freeze"Skala</t>
  </si>
  <si>
    <t>Alternate Requirements                                                                                                     CVMA Sanctioned Events</t>
  </si>
  <si>
    <t>Chapter Meeting/Event 2019</t>
  </si>
  <si>
    <t>19 Jan 19 SBVCC BINGO</t>
  </si>
  <si>
    <t>9 Feb 19 SBVCC BINGO</t>
  </si>
  <si>
    <t>6 Apr 19 SBVCC BINGO</t>
  </si>
  <si>
    <t>6 Jul 19 SBVCC BINGO</t>
  </si>
  <si>
    <t>3 Aug 19 SBVCC BINGO</t>
  </si>
  <si>
    <t>2 Mar 19 SBVCC BINGO</t>
  </si>
  <si>
    <t>7 Sept 19 SBVCC BINGO</t>
  </si>
  <si>
    <t>20 Oct 19 SBVCC BINGO</t>
  </si>
  <si>
    <t>16 Nov 19 SBVCC BINGO</t>
  </si>
  <si>
    <t>7 Dec 19 SBVCC BINGO</t>
  </si>
  <si>
    <t>14 Dec 19 Wreaths Across America</t>
  </si>
  <si>
    <t>NC-15-5</t>
  </si>
  <si>
    <t>FM-21966</t>
  </si>
  <si>
    <t>Carl"Dary"Ardleigh</t>
  </si>
  <si>
    <t>6 Jan 19 Check Ride 5&amp;10</t>
  </si>
  <si>
    <t>FM-22230</t>
  </si>
  <si>
    <t>Matthew"Warrior Chief"Anderson</t>
  </si>
  <si>
    <t>Crystal "Wild Thang" Fater</t>
  </si>
  <si>
    <t>9 Feb 19 Frozen Chrome 40-1 Sactioned ride</t>
  </si>
  <si>
    <t>9 Mar 19 K9  War Memorial Ride</t>
  </si>
  <si>
    <t>Ryan "BDT"Landers</t>
  </si>
  <si>
    <t xml:space="preserve">16 March 2019 St Patrick's Day Ride  </t>
  </si>
  <si>
    <t>AUX-21291</t>
  </si>
  <si>
    <t>Jennifer"Mama Bear" Wright</t>
  </si>
  <si>
    <t>FM-20643</t>
  </si>
  <si>
    <t>2 Jun 19Frazier/Mason (Some Gave All Ride)</t>
  </si>
  <si>
    <t>22-24 Mar 19 15-4 NC State Meeting</t>
  </si>
  <si>
    <t>NC 15-4</t>
  </si>
  <si>
    <t>17 March 2019 Flag Presentation</t>
  </si>
  <si>
    <t>29-30 March 19 GA 25-2 Shamrockfest</t>
  </si>
  <si>
    <t>30 March 19 Chili Cook Off  Balckstone VA</t>
  </si>
  <si>
    <t>GA 25-2</t>
  </si>
  <si>
    <t>FM-17286</t>
  </si>
  <si>
    <t>Arias "Hektor" Hector</t>
  </si>
  <si>
    <t>6 Apr 19 Ride 4 Autsim</t>
  </si>
  <si>
    <t>FM-22595</t>
  </si>
  <si>
    <t>Carol "Psycho" Landers</t>
  </si>
  <si>
    <t>FM-22596</t>
  </si>
  <si>
    <t>AUX-16738</t>
  </si>
  <si>
    <t>Dominga "Miss WIWI" Taveras De Santana</t>
  </si>
  <si>
    <t>17 April 19 Bash Recon Ride</t>
  </si>
  <si>
    <t>Fransisco "Bori" Santana</t>
  </si>
  <si>
    <t>FM-16738</t>
  </si>
  <si>
    <t>20 April 19 Ride for Autism Dominon MC</t>
  </si>
  <si>
    <t>27 Apr 2019 NC 15-1 Memorial Ride</t>
  </si>
  <si>
    <t>FM-19078</t>
  </si>
  <si>
    <t>Joseph"Pooch"Puccio</t>
  </si>
  <si>
    <t>4 May 2019 TN 18-8 Funreal Support Escort</t>
  </si>
  <si>
    <t>FM-21719</t>
  </si>
  <si>
    <t>Craig "VEE" Vinson</t>
  </si>
  <si>
    <t>4 May 2019 TN 18-3 Scavenger Hunt</t>
  </si>
  <si>
    <t>TN 18-3</t>
  </si>
  <si>
    <t>Will "Shrugs" Smith</t>
  </si>
  <si>
    <t>3 Jan 19 CEB</t>
  </si>
  <si>
    <t>29 Jan 19 CEB</t>
  </si>
  <si>
    <t>26 Feb CEB</t>
  </si>
  <si>
    <t>26 Mar 19 CEB</t>
  </si>
  <si>
    <t>30 Apr 19 CEB</t>
  </si>
  <si>
    <t>25 Jun 19 CEB</t>
  </si>
  <si>
    <t>30  Jul 19 CEB</t>
  </si>
  <si>
    <t>27 Aug 19 CEB</t>
  </si>
  <si>
    <t>24 Sept 19 CEB</t>
  </si>
  <si>
    <t>29 Oct 19 CEB</t>
  </si>
  <si>
    <t>28 May 19 CEB</t>
  </si>
  <si>
    <t>1 Jun 19 SBVCC BINGO</t>
  </si>
  <si>
    <t>26 May 19 Rolling Thunder</t>
  </si>
  <si>
    <t>Road Captain</t>
  </si>
  <si>
    <t>TG/Sweep</t>
  </si>
  <si>
    <t>Total Mileage</t>
  </si>
  <si>
    <t>Incedent Free</t>
  </si>
  <si>
    <t>Date</t>
  </si>
  <si>
    <t>Event Name</t>
  </si>
  <si>
    <t>Some Gave All (Frazier/Mason)</t>
  </si>
  <si>
    <t>Guanaco</t>
  </si>
  <si>
    <t>StoneCold</t>
  </si>
  <si>
    <t>Y</t>
  </si>
  <si>
    <t>PJ</t>
  </si>
  <si>
    <t>NC 15-1 Annual Memorial Ride</t>
  </si>
  <si>
    <t>SBVCC Bingo</t>
  </si>
  <si>
    <t>Tn 18-3 Scavenger Hunt</t>
  </si>
  <si>
    <t xml:space="preserve">Number of Riders (Bikes) </t>
  </si>
  <si>
    <t>BabaLou</t>
  </si>
  <si>
    <t>Bandit</t>
  </si>
  <si>
    <t>y</t>
  </si>
  <si>
    <t>18 May 2019 Mission BBQ Lunch With Heros</t>
  </si>
  <si>
    <t>Lunch with Heros at Mission BBQ</t>
  </si>
  <si>
    <t>15Jun 19 10th Annual Ride for the Warriors</t>
  </si>
  <si>
    <t>22 Jun 19 Ride for German Cuisine</t>
  </si>
  <si>
    <t>29 Jun 19 BoozFighters 1rst Annual Dice Rune</t>
  </si>
  <si>
    <t>FM-22998</t>
  </si>
  <si>
    <t>FM-22999</t>
  </si>
  <si>
    <t>Jeffery "Cuco" Cordero</t>
  </si>
  <si>
    <t>Shirlie "Cougar" Anders</t>
  </si>
  <si>
    <t>FM-23000</t>
  </si>
  <si>
    <t>Ramon "Rico" Valezquez</t>
  </si>
  <si>
    <t>Michael "Kuma" Losoya</t>
  </si>
  <si>
    <t>Ryan "BDT" Landers</t>
  </si>
  <si>
    <t>Jeffery "Cuco" Corero</t>
  </si>
  <si>
    <t>Shirley "Cougar" Anders</t>
  </si>
  <si>
    <t>Ramon "Rico" Velazques</t>
  </si>
  <si>
    <t>Roger "Rudyee" Lowry</t>
  </si>
  <si>
    <t>SUP-1449</t>
  </si>
  <si>
    <t>Roger :Rudyee" Lowry</t>
  </si>
  <si>
    <t>Kronk (CRC)</t>
  </si>
  <si>
    <t>Doc</t>
  </si>
  <si>
    <t>Ride for German Cuisine</t>
  </si>
  <si>
    <t>Grom</t>
  </si>
  <si>
    <t>10th Annusal Ride for the Warriors</t>
  </si>
  <si>
    <t>Rainman</t>
  </si>
  <si>
    <t>Boozefighters 1rst Annual Dice Ride</t>
  </si>
  <si>
    <t>Sitter Barfoor Bingo</t>
  </si>
  <si>
    <t>Ozark</t>
  </si>
  <si>
    <t>29 Jun 2019 Freedom Defenfers3 rd Annual Ride and Cookout</t>
  </si>
  <si>
    <t>Save a Life Andrew's Ride</t>
  </si>
  <si>
    <t>N</t>
  </si>
  <si>
    <t>Mr Puckett's Reveal</t>
  </si>
  <si>
    <t>13 Jul 19 Mr Puckett's Reveal (Escorts)</t>
  </si>
  <si>
    <t>13 Jul 19 Mr Puckett's Reveal</t>
  </si>
  <si>
    <t>13 Jul 19 Save a Life Andrews Ride</t>
  </si>
  <si>
    <t>Mr Puckett's Reveal (Escorts)</t>
  </si>
  <si>
    <t>Bandit/PJ</t>
  </si>
  <si>
    <t>Guanaco/Kronk/StoneCold</t>
  </si>
  <si>
    <t>Bull Rin III</t>
  </si>
  <si>
    <t>20 Jul  19  27-2 Bull Run III</t>
  </si>
  <si>
    <t>Bull Run III</t>
  </si>
  <si>
    <t>Freedom Defenders Ride for Homeless Vets</t>
  </si>
  <si>
    <t>26 Jul 19 Mr Broach's Funeral (WW II Veteran</t>
  </si>
  <si>
    <t>29 Jul 19 Mr White Viewing (WW II Veteran)</t>
  </si>
  <si>
    <t>30 Jul 19 Mr. White Funeral (WW II Veteran)</t>
  </si>
  <si>
    <t>Peacemaker</t>
  </si>
  <si>
    <t>Mr White Viewing (WW II Veteran)</t>
  </si>
  <si>
    <t>Mr Broach Funeral (WW II Veteran)</t>
  </si>
  <si>
    <t>Mr White Funeral (WW II Veteran)</t>
  </si>
  <si>
    <t>FM-7477</t>
  </si>
  <si>
    <t>David "Bug" Gregory</t>
  </si>
  <si>
    <t>FM-23400</t>
  </si>
  <si>
    <t>FM-23407</t>
  </si>
  <si>
    <t>FM-23408</t>
  </si>
  <si>
    <t>Alex "Lobo" Cruz</t>
  </si>
  <si>
    <t>Jason "Henny" Barksdale</t>
  </si>
  <si>
    <t>Justin "Grizzly" Lewis</t>
  </si>
  <si>
    <t>Matthew "Warrior Chief" Anderson</t>
  </si>
  <si>
    <t>Carl "Dray" Ardleigh</t>
  </si>
  <si>
    <t>Joseph "Pooch" Puccio</t>
  </si>
  <si>
    <t>19 Oct 19 27-5  Ride</t>
  </si>
  <si>
    <t>Bash</t>
  </si>
  <si>
    <t>Blue Ridge</t>
  </si>
  <si>
    <t>Blue Ridge Thunder</t>
  </si>
  <si>
    <t>VA 27-4 Blue Ridge Thunder (Northern Route)</t>
  </si>
  <si>
    <t>VA 27-4 Blue Ridge Thunder (Southern Route)</t>
  </si>
  <si>
    <t>20 Aug Special CEB</t>
  </si>
  <si>
    <t>Pamela "PJ" Bunker</t>
  </si>
  <si>
    <t>Meetings</t>
  </si>
  <si>
    <t>Mileage</t>
  </si>
  <si>
    <t>KY 1-1 All Patriot Ride</t>
  </si>
  <si>
    <t>29 Aug-1 Sept 2019 KY 1-1 APR</t>
  </si>
  <si>
    <t>31 Aug 2019 MD 40-1/DC 53-1  War on 22</t>
  </si>
  <si>
    <t>MD 40-1/DC 53-1 War on 22</t>
  </si>
  <si>
    <t>TN18-3</t>
  </si>
  <si>
    <t>14 Sept 19 15-4 Annual Vets 4 Vets Ride</t>
  </si>
  <si>
    <t>FM-23500</t>
  </si>
  <si>
    <t>Frank "Knuckles" Biondi</t>
  </si>
  <si>
    <t>Zac "Ax" Culter</t>
  </si>
  <si>
    <t>SitterBarfoot Bingo</t>
  </si>
  <si>
    <t>Dray</t>
  </si>
  <si>
    <t>NC 15-4 Annual Vets 4 Vets Ride</t>
  </si>
  <si>
    <t>7 Sept 19 Fisher House Poker Run</t>
  </si>
  <si>
    <t>Hotrod</t>
  </si>
  <si>
    <t>Fisher House Poker Run</t>
  </si>
  <si>
    <t>31 Aug 19 6th Annual Horses for Heros Ride</t>
  </si>
  <si>
    <t>6th Annual Horses for Heros</t>
  </si>
  <si>
    <t>1 Jan 19 New Years Day Ride</t>
  </si>
  <si>
    <t>17 Sept 10 Bash Survey meeting</t>
  </si>
  <si>
    <t>13-14 Sept 19 18-8 Call to Arms Ride</t>
  </si>
  <si>
    <t>Carl "Dary" Ardleigh</t>
  </si>
  <si>
    <t>FM-23639</t>
  </si>
  <si>
    <t>FM-23640</t>
  </si>
  <si>
    <t>FM-23641</t>
  </si>
  <si>
    <t>FM-23658</t>
  </si>
  <si>
    <t>Don "DJ" Erhart</t>
  </si>
  <si>
    <t>Michael "Yankee" Guyette</t>
  </si>
  <si>
    <t>Raymond "Jersey" Geoghegan</t>
  </si>
  <si>
    <t>Lyde "Boogie" Andrews</t>
  </si>
  <si>
    <t>Pamela "PJ" Bunker</t>
  </si>
  <si>
    <t>SUP-1515</t>
  </si>
  <si>
    <t>Tracey "Rogue" Guyette</t>
  </si>
  <si>
    <t>Pamela "PJ" Bunker</t>
  </si>
  <si>
    <t>License</t>
  </si>
  <si>
    <t>Registeration</t>
  </si>
  <si>
    <t>Insurance</t>
  </si>
  <si>
    <t>Safety Inspection</t>
  </si>
  <si>
    <t>X</t>
  </si>
  <si>
    <t>5 Oct Prince George HS ROTC/Sierra Dice Run</t>
  </si>
  <si>
    <t>10 Aug Hey You Five and Dime Ride</t>
  </si>
  <si>
    <t>Murph</t>
  </si>
  <si>
    <t>Hey You Five and Dime Ride</t>
  </si>
  <si>
    <t>Region 2 Ralley</t>
  </si>
  <si>
    <t>Incident</t>
  </si>
  <si>
    <t>Warrior Chief bike broke down</t>
  </si>
  <si>
    <t>Kuma/Guanace bike acident</t>
  </si>
  <si>
    <t>PGHS ROTC/Sierra Memorial Ride</t>
  </si>
  <si>
    <t>19 Oct 19 Southern Cross RC Benefit Ride</t>
  </si>
  <si>
    <t>12 Oct 19 Soldoiers of Mercy BBQ Cook-off and Cornhole Tourney</t>
  </si>
  <si>
    <t>Soldiers of Mercy BBQ Cook-Off/Cornhole Tourney</t>
  </si>
  <si>
    <t>Gusnaco</t>
  </si>
  <si>
    <t>Southern Cross RC Benefit Ride</t>
  </si>
  <si>
    <t>SBVCC Bingo (All Caged)</t>
  </si>
  <si>
    <t>x</t>
  </si>
  <si>
    <t>RTTW</t>
  </si>
  <si>
    <t>RTW</t>
  </si>
  <si>
    <t>18-19 Oct 19 15-6 CVMA Picnic (Sanctioned)</t>
  </si>
  <si>
    <t>2 Nov 19 Honor Flight Escort to Quantico</t>
  </si>
  <si>
    <t>Honor Flight Escort to Quantico</t>
  </si>
  <si>
    <t>2 Nov 19 Blue Knight Toy Run</t>
  </si>
  <si>
    <t>Doclock</t>
  </si>
  <si>
    <t>CVMA 15-6 Picnic</t>
  </si>
  <si>
    <t>Blue Knight Toy Run</t>
  </si>
  <si>
    <t>WAA</t>
  </si>
  <si>
    <t>CCP</t>
  </si>
  <si>
    <t>Pucket</t>
  </si>
  <si>
    <t>FLAG</t>
  </si>
  <si>
    <t>19 Nov 19 CEB</t>
  </si>
  <si>
    <t>Dec 7 Creature Grimm Toy Run</t>
  </si>
  <si>
    <t>Nov 11SBVCC Escort to Petersburg</t>
  </si>
  <si>
    <t>30 Nov 19 Illuminate viriginia</t>
  </si>
  <si>
    <t>Illuminate Virginia</t>
  </si>
  <si>
    <t>NR</t>
  </si>
  <si>
    <t>New Hampshire</t>
  </si>
  <si>
    <t>PCR</t>
  </si>
  <si>
    <t>Flag</t>
  </si>
  <si>
    <t>StoneCold/PJ</t>
  </si>
  <si>
    <t>Doc/Dry</t>
  </si>
  <si>
    <t>Creature Grimm MC Toy Ride</t>
  </si>
  <si>
    <t>Freeze</t>
  </si>
  <si>
    <t>DC</t>
  </si>
  <si>
    <t>Lousiana</t>
  </si>
  <si>
    <t>28 Dec 19 Hey You Ride</t>
  </si>
  <si>
    <t>Complete</t>
  </si>
  <si>
    <t>Partial</t>
  </si>
  <si>
    <t>Exempt</t>
  </si>
  <si>
    <t>No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</si>
</sst>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"/>
    <numFmt numFmtId="165" formatCode="[$-409]d\-mmm\-yy;@"/>
    <numFmt numFmtId="166" formatCode="mmm\ yyyy"/>
  </numFmts>
  <fonts count="17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2"/>
      <color rgb="FF222222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FBD4B4"/>
        <bgColor rgb="FFFBD4B4"/>
      </patternFill>
    </fill>
    <fill>
      <patternFill patternType="solid">
        <fgColor rgb="FF92D050"/>
        <bgColor rgb="FF92D050"/>
      </patternFill>
    </fill>
    <fill>
      <patternFill patternType="solid">
        <fgColor rgb="FFEEECE1"/>
        <bgColor rgb="FFEEECE1"/>
      </patternFill>
    </fill>
    <fill>
      <patternFill patternType="solid">
        <fgColor rgb="FF4BACC6"/>
        <bgColor rgb="FF4BACC6"/>
      </patternFill>
    </fill>
    <fill>
      <patternFill patternType="solid">
        <fgColor rgb="FF0070C0"/>
        <bgColor rgb="FF007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9" tint="0.59999389629810485"/>
        <bgColor rgb="FF92D050"/>
      </patternFill>
    </fill>
    <fill>
      <patternFill patternType="solid">
        <fgColor theme="7" tint="0.59999389629810485"/>
        <bgColor rgb="FF92D050"/>
      </patternFill>
    </fill>
    <fill>
      <patternFill patternType="solid">
        <fgColor rgb="FF4BAC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</fills>
  <borders count="1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</cellStyleXfs>
  <cellXfs count="45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15" borderId="0" xfId="0" applyFont="1" applyFill="1"/>
    <xf numFmtId="0" fontId="1" fillId="8" borderId="0" xfId="0" applyFont="1" applyFill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8" fillId="0" borderId="25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5" borderId="40" xfId="2" applyFont="1" applyFill="1" applyBorder="1" applyAlignment="1">
      <alignment horizontal="center" textRotation="90" wrapText="1"/>
    </xf>
    <xf numFmtId="0" fontId="8" fillId="5" borderId="32" xfId="2" applyFont="1" applyFill="1" applyBorder="1" applyAlignment="1">
      <alignment horizontal="center" textRotation="90" wrapText="1"/>
    </xf>
    <xf numFmtId="0" fontId="13" fillId="9" borderId="68" xfId="0" applyFont="1" applyFill="1" applyBorder="1" applyAlignment="1">
      <alignment textRotation="90" wrapText="1"/>
    </xf>
    <xf numFmtId="0" fontId="13" fillId="10" borderId="68" xfId="0" applyFont="1" applyFill="1" applyBorder="1" applyAlignment="1">
      <alignment textRotation="90" wrapText="1"/>
    </xf>
    <xf numFmtId="0" fontId="13" fillId="11" borderId="69" xfId="0" applyFont="1" applyFill="1" applyBorder="1" applyAlignment="1">
      <alignment textRotation="90" wrapText="1"/>
    </xf>
    <xf numFmtId="0" fontId="13" fillId="14" borderId="69" xfId="0" applyFont="1" applyFill="1" applyBorder="1" applyAlignment="1">
      <alignment textRotation="90" wrapText="1"/>
    </xf>
    <xf numFmtId="0" fontId="13" fillId="6" borderId="80" xfId="0" applyFont="1" applyFill="1" applyBorder="1" applyAlignment="1">
      <alignment horizontal="center" textRotation="90" wrapText="1"/>
    </xf>
    <xf numFmtId="0" fontId="13" fillId="12" borderId="20" xfId="0" applyFont="1" applyFill="1" applyBorder="1" applyAlignment="1">
      <alignment horizontal="left" textRotation="90" wrapText="1"/>
    </xf>
    <xf numFmtId="0" fontId="13" fillId="6" borderId="20" xfId="0" applyFont="1" applyFill="1" applyBorder="1" applyAlignment="1">
      <alignment horizontal="center" textRotation="90" wrapText="1"/>
    </xf>
    <xf numFmtId="0" fontId="1" fillId="12" borderId="20" xfId="0" applyFont="1" applyFill="1" applyBorder="1" applyAlignment="1">
      <alignment horizontal="left" textRotation="90" wrapText="1"/>
    </xf>
    <xf numFmtId="0" fontId="1" fillId="6" borderId="20" xfId="0" applyFont="1" applyFill="1" applyBorder="1" applyAlignment="1">
      <alignment horizontal="center" textRotation="90" wrapText="1"/>
    </xf>
    <xf numFmtId="0" fontId="13" fillId="6" borderId="30" xfId="0" applyFont="1" applyFill="1" applyBorder="1" applyAlignment="1">
      <alignment horizontal="center" textRotation="90" wrapText="1"/>
    </xf>
    <xf numFmtId="0" fontId="7" fillId="0" borderId="70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9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91" xfId="0" applyFont="1" applyBorder="1" applyAlignment="1">
      <alignment horizontal="center"/>
    </xf>
    <xf numFmtId="0" fontId="7" fillId="0" borderId="88" xfId="0" applyFont="1" applyBorder="1" applyAlignment="1">
      <alignment horizontal="center"/>
    </xf>
    <xf numFmtId="0" fontId="7" fillId="0" borderId="89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92" xfId="0" applyFont="1" applyBorder="1" applyAlignment="1">
      <alignment horizontal="center" vertical="center" textRotation="90" wrapText="1"/>
    </xf>
    <xf numFmtId="0" fontId="3" fillId="0" borderId="87" xfId="0" applyFont="1" applyBorder="1"/>
    <xf numFmtId="0" fontId="3" fillId="0" borderId="88" xfId="0" applyFont="1" applyBorder="1"/>
    <xf numFmtId="0" fontId="3" fillId="0" borderId="89" xfId="0" applyFont="1" applyBorder="1"/>
    <xf numFmtId="0" fontId="3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25" xfId="0" applyFont="1" applyBorder="1" applyAlignment="1">
      <alignment horizontal="center" wrapText="1"/>
    </xf>
    <xf numFmtId="0" fontId="11" fillId="0" borderId="25" xfId="0" applyFont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/>
    </xf>
    <xf numFmtId="0" fontId="8" fillId="0" borderId="66" xfId="0" applyFont="1" applyFill="1" applyBorder="1"/>
    <xf numFmtId="165" fontId="8" fillId="0" borderId="50" xfId="0" applyNumberFormat="1" applyFont="1" applyFill="1" applyBorder="1"/>
    <xf numFmtId="165" fontId="8" fillId="0" borderId="25" xfId="0" applyNumberFormat="1" applyFont="1" applyFill="1" applyBorder="1"/>
    <xf numFmtId="0" fontId="3" fillId="0" borderId="0" xfId="0" applyFont="1" applyFill="1"/>
    <xf numFmtId="0" fontId="9" fillId="0" borderId="34" xfId="0" applyFont="1" applyFill="1" applyBorder="1"/>
    <xf numFmtId="15" fontId="8" fillId="0" borderId="34" xfId="0" applyNumberFormat="1" applyFont="1" applyFill="1" applyBorder="1" applyAlignment="1">
      <alignment horizontal="left" vertical="center"/>
    </xf>
    <xf numFmtId="0" fontId="8" fillId="0" borderId="34" xfId="0" applyFont="1" applyFill="1" applyBorder="1" applyAlignment="1" applyProtection="1">
      <alignment horizontal="left"/>
      <protection locked="0"/>
    </xf>
    <xf numFmtId="15" fontId="8" fillId="0" borderId="34" xfId="0" applyNumberFormat="1" applyFont="1" applyFill="1" applyBorder="1"/>
    <xf numFmtId="15" fontId="8" fillId="0" borderId="34" xfId="0" applyNumberFormat="1" applyFont="1" applyFill="1" applyBorder="1" applyAlignment="1">
      <alignment horizontal="left"/>
    </xf>
    <xf numFmtId="0" fontId="9" fillId="0" borderId="61" xfId="0" applyFont="1" applyFill="1" applyBorder="1"/>
    <xf numFmtId="0" fontId="9" fillId="0" borderId="82" xfId="0" applyFont="1" applyFill="1" applyBorder="1"/>
    <xf numFmtId="165" fontId="8" fillId="0" borderId="54" xfId="0" applyNumberFormat="1" applyFont="1" applyFill="1" applyBorder="1"/>
    <xf numFmtId="165" fontId="8" fillId="0" borderId="55" xfId="0" applyNumberFormat="1" applyFont="1" applyFill="1" applyBorder="1"/>
    <xf numFmtId="165" fontId="8" fillId="0" borderId="17" xfId="0" applyNumberFormat="1" applyFont="1" applyFill="1" applyBorder="1"/>
    <xf numFmtId="165" fontId="8" fillId="0" borderId="19" xfId="0" applyNumberFormat="1" applyFont="1" applyFill="1" applyBorder="1"/>
    <xf numFmtId="165" fontId="8" fillId="0" borderId="33" xfId="0" applyNumberFormat="1" applyFont="1" applyFill="1" applyBorder="1"/>
    <xf numFmtId="165" fontId="8" fillId="0" borderId="29" xfId="0" applyNumberFormat="1" applyFont="1" applyFill="1" applyBorder="1"/>
    <xf numFmtId="0" fontId="8" fillId="0" borderId="34" xfId="0" applyFont="1" applyFill="1" applyBorder="1"/>
    <xf numFmtId="165" fontId="8" fillId="0" borderId="93" xfId="0" applyNumberFormat="1" applyFont="1" applyFill="1" applyBorder="1"/>
    <xf numFmtId="0" fontId="8" fillId="0" borderId="18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8" fillId="0" borderId="17" xfId="0" applyFont="1" applyFill="1" applyBorder="1"/>
    <xf numFmtId="0" fontId="8" fillId="0" borderId="18" xfId="0" applyFont="1" applyFill="1" applyBorder="1"/>
    <xf numFmtId="165" fontId="8" fillId="0" borderId="17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0" xfId="0" applyFont="1" applyFill="1"/>
    <xf numFmtId="0" fontId="8" fillId="0" borderId="21" xfId="0" applyFont="1" applyFill="1" applyBorder="1" applyAlignment="1">
      <alignment horizontal="left"/>
    </xf>
    <xf numFmtId="0" fontId="8" fillId="0" borderId="25" xfId="0" applyFont="1" applyFill="1" applyBorder="1"/>
    <xf numFmtId="165" fontId="8" fillId="0" borderId="19" xfId="0" applyNumberFormat="1" applyFont="1" applyFill="1" applyBorder="1" applyAlignment="1">
      <alignment horizontal="center"/>
    </xf>
    <xf numFmtId="15" fontId="8" fillId="0" borderId="19" xfId="0" applyNumberFormat="1" applyFont="1" applyFill="1" applyBorder="1"/>
    <xf numFmtId="0" fontId="8" fillId="0" borderId="29" xfId="0" applyFont="1" applyFill="1" applyBorder="1"/>
    <xf numFmtId="0" fontId="8" fillId="0" borderId="32" xfId="0" applyFont="1" applyFill="1" applyBorder="1"/>
    <xf numFmtId="0" fontId="8" fillId="0" borderId="60" xfId="0" applyFont="1" applyFill="1" applyBorder="1"/>
    <xf numFmtId="165" fontId="8" fillId="0" borderId="20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left"/>
    </xf>
    <xf numFmtId="0" fontId="9" fillId="0" borderId="25" xfId="0" applyFont="1" applyFill="1" applyBorder="1"/>
    <xf numFmtId="165" fontId="8" fillId="0" borderId="25" xfId="0" applyNumberFormat="1" applyFont="1" applyFill="1" applyBorder="1" applyAlignment="1">
      <alignment horizontal="center"/>
    </xf>
    <xf numFmtId="165" fontId="8" fillId="0" borderId="25" xfId="0" applyNumberFormat="1" applyFont="1" applyFill="1" applyBorder="1" applyAlignment="1">
      <alignment horizontal="right"/>
    </xf>
    <xf numFmtId="0" fontId="8" fillId="0" borderId="61" xfId="0" applyFont="1" applyFill="1" applyBorder="1"/>
    <xf numFmtId="15" fontId="8" fillId="0" borderId="25" xfId="0" applyNumberFormat="1" applyFont="1" applyFill="1" applyBorder="1"/>
    <xf numFmtId="15" fontId="8" fillId="0" borderId="21" xfId="0" applyNumberFormat="1" applyFont="1" applyFill="1" applyBorder="1"/>
    <xf numFmtId="15" fontId="8" fillId="0" borderId="19" xfId="0" applyNumberFormat="1" applyFont="1" applyFill="1" applyBorder="1" applyAlignment="1">
      <alignment horizontal="left" vertical="center"/>
    </xf>
    <xf numFmtId="0" fontId="9" fillId="0" borderId="21" xfId="0" applyFont="1" applyFill="1" applyBorder="1"/>
    <xf numFmtId="0" fontId="8" fillId="0" borderId="37" xfId="0" applyFont="1" applyFill="1" applyBorder="1"/>
    <xf numFmtId="0" fontId="8" fillId="0" borderId="36" xfId="0" applyFont="1" applyFill="1" applyBorder="1"/>
    <xf numFmtId="165" fontId="8" fillId="0" borderId="29" xfId="0" applyNumberFormat="1" applyFont="1" applyFill="1" applyBorder="1" applyAlignment="1">
      <alignment horizontal="center"/>
    </xf>
    <xf numFmtId="0" fontId="9" fillId="0" borderId="25" xfId="1" applyFont="1" applyFill="1" applyBorder="1"/>
    <xf numFmtId="0" fontId="9" fillId="0" borderId="29" xfId="0" applyFont="1" applyFill="1" applyBorder="1"/>
    <xf numFmtId="0" fontId="8" fillId="0" borderId="61" xfId="0" applyFont="1" applyFill="1" applyBorder="1" applyAlignment="1">
      <alignment horizontal="center"/>
    </xf>
    <xf numFmtId="0" fontId="8" fillId="0" borderId="33" xfId="0" applyFont="1" applyFill="1" applyBorder="1"/>
    <xf numFmtId="0" fontId="9" fillId="0" borderId="25" xfId="0" applyFont="1" applyFill="1" applyBorder="1" applyAlignment="1">
      <alignment horizontal="left" vertical="center"/>
    </xf>
    <xf numFmtId="15" fontId="8" fillId="0" borderId="21" xfId="0" applyNumberFormat="1" applyFont="1" applyFill="1" applyBorder="1" applyAlignment="1">
      <alignment horizontal="left" vertical="center"/>
    </xf>
    <xf numFmtId="15" fontId="8" fillId="0" borderId="33" xfId="0" applyNumberFormat="1" applyFont="1" applyFill="1" applyBorder="1" applyAlignment="1">
      <alignment horizontal="left" vertical="center"/>
    </xf>
    <xf numFmtId="15" fontId="8" fillId="0" borderId="25" xfId="0" applyNumberFormat="1" applyFont="1" applyFill="1" applyBorder="1" applyAlignment="1">
      <alignment horizontal="left" vertical="center"/>
    </xf>
    <xf numFmtId="0" fontId="8" fillId="0" borderId="25" xfId="0" applyFont="1" applyFill="1" applyBorder="1" applyAlignment="1" applyProtection="1">
      <alignment horizontal="left"/>
      <protection locked="0"/>
    </xf>
    <xf numFmtId="0" fontId="9" fillId="0" borderId="28" xfId="0" applyFont="1" applyFill="1" applyBorder="1"/>
    <xf numFmtId="165" fontId="3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right"/>
    </xf>
    <xf numFmtId="0" fontId="9" fillId="0" borderId="25" xfId="0" applyNumberFormat="1" applyFont="1" applyFill="1" applyBorder="1" applyAlignment="1">
      <alignment horizontal="right"/>
    </xf>
    <xf numFmtId="0" fontId="9" fillId="0" borderId="25" xfId="0" applyFont="1" applyFill="1" applyBorder="1" applyAlignment="1">
      <alignment horizontal="right"/>
    </xf>
    <xf numFmtId="0" fontId="9" fillId="0" borderId="25" xfId="1" quotePrefix="1" applyFont="1" applyFill="1" applyBorder="1"/>
    <xf numFmtId="0" fontId="8" fillId="0" borderId="25" xfId="0" applyFont="1" applyFill="1" applyBorder="1" applyAlignment="1">
      <alignment horizontal="left" vertical="center"/>
    </xf>
    <xf numFmtId="15" fontId="8" fillId="0" borderId="25" xfId="0" applyNumberFormat="1" applyFont="1" applyFill="1" applyBorder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13" fillId="0" borderId="25" xfId="0" applyFont="1" applyBorder="1" applyAlignment="1">
      <alignment horizontal="center" vertical="center" textRotation="90" wrapText="1"/>
    </xf>
    <xf numFmtId="2" fontId="9" fillId="0" borderId="25" xfId="0" applyNumberFormat="1" applyFont="1" applyFill="1" applyBorder="1" applyAlignment="1">
      <alignment horizontal="right"/>
    </xf>
    <xf numFmtId="2" fontId="8" fillId="0" borderId="25" xfId="0" applyNumberFormat="1" applyFont="1" applyFill="1" applyBorder="1" applyAlignment="1">
      <alignment horizontal="right"/>
    </xf>
    <xf numFmtId="0" fontId="8" fillId="0" borderId="25" xfId="0" applyNumberFormat="1" applyFont="1" applyFill="1" applyBorder="1" applyAlignment="1">
      <alignment horizontal="right"/>
    </xf>
    <xf numFmtId="0" fontId="9" fillId="0" borderId="0" xfId="0" applyFont="1" applyFill="1" applyBorder="1"/>
    <xf numFmtId="0" fontId="16" fillId="0" borderId="0" xfId="0" applyFont="1"/>
    <xf numFmtId="0" fontId="16" fillId="0" borderId="51" xfId="0" applyFont="1" applyBorder="1"/>
    <xf numFmtId="0" fontId="8" fillId="17" borderId="25" xfId="0" applyFont="1" applyFill="1" applyBorder="1" applyAlignment="1">
      <alignment horizontal="center"/>
    </xf>
    <xf numFmtId="165" fontId="8" fillId="17" borderId="25" xfId="0" applyNumberFormat="1" applyFont="1" applyFill="1" applyBorder="1" applyAlignment="1">
      <alignment horizontal="center"/>
    </xf>
    <xf numFmtId="0" fontId="0" fillId="0" borderId="25" xfId="0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165" fontId="9" fillId="0" borderId="37" xfId="0" applyNumberFormat="1" applyFont="1" applyFill="1" applyBorder="1" applyAlignment="1">
      <alignment horizontal="center"/>
    </xf>
    <xf numFmtId="0" fontId="8" fillId="0" borderId="96" xfId="0" applyFont="1" applyFill="1" applyBorder="1"/>
    <xf numFmtId="15" fontId="8" fillId="0" borderId="0" xfId="0" applyNumberFormat="1" applyFont="1" applyFill="1" applyBorder="1" applyAlignment="1">
      <alignment horizontal="left" vertical="center"/>
    </xf>
    <xf numFmtId="0" fontId="8" fillId="0" borderId="34" xfId="0" applyFont="1" applyBorder="1"/>
    <xf numFmtId="14" fontId="0" fillId="0" borderId="25" xfId="0" applyNumberForma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textRotation="90" wrapText="1"/>
    </xf>
    <xf numFmtId="0" fontId="14" fillId="0" borderId="0" xfId="0" applyFont="1" applyBorder="1" applyAlignment="1">
      <alignment textRotation="90"/>
    </xf>
    <xf numFmtId="0" fontId="8" fillId="0" borderId="0" xfId="0" applyFont="1" applyFill="1" applyBorder="1"/>
    <xf numFmtId="164" fontId="8" fillId="0" borderId="25" xfId="0" applyNumberFormat="1" applyFont="1" applyFill="1" applyBorder="1"/>
    <xf numFmtId="0" fontId="8" fillId="0" borderId="25" xfId="3" applyFont="1" applyBorder="1" applyAlignment="1">
      <alignment horizontal="left"/>
    </xf>
    <xf numFmtId="15" fontId="8" fillId="0" borderId="25" xfId="3" applyNumberFormat="1" applyFont="1" applyBorder="1" applyAlignment="1">
      <alignment horizontal="left" vertical="center"/>
    </xf>
    <xf numFmtId="0" fontId="8" fillId="0" borderId="0" xfId="0" applyFont="1" applyBorder="1"/>
    <xf numFmtId="0" fontId="3" fillId="0" borderId="0" xfId="0" applyFont="1" applyFill="1" applyBorder="1"/>
    <xf numFmtId="15" fontId="8" fillId="0" borderId="0" xfId="3" applyNumberFormat="1" applyFont="1" applyBorder="1" applyAlignment="1">
      <alignment horizontal="left" vertical="center"/>
    </xf>
    <xf numFmtId="0" fontId="10" fillId="0" borderId="66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top"/>
    </xf>
    <xf numFmtId="165" fontId="8" fillId="0" borderId="37" xfId="0" applyNumberFormat="1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165" fontId="9" fillId="0" borderId="38" xfId="0" applyNumberFormat="1" applyFont="1" applyFill="1" applyBorder="1" applyAlignment="1">
      <alignment horizontal="center"/>
    </xf>
    <xf numFmtId="165" fontId="8" fillId="0" borderId="54" xfId="0" applyNumberFormat="1" applyFont="1" applyFill="1" applyBorder="1" applyAlignment="1">
      <alignment horizontal="center"/>
    </xf>
    <xf numFmtId="0" fontId="8" fillId="0" borderId="74" xfId="0" applyFont="1" applyFill="1" applyBorder="1"/>
    <xf numFmtId="0" fontId="8" fillId="0" borderId="77" xfId="0" applyFont="1" applyFill="1" applyBorder="1"/>
    <xf numFmtId="0" fontId="8" fillId="0" borderId="55" xfId="0" applyFont="1" applyFill="1" applyBorder="1"/>
    <xf numFmtId="0" fontId="10" fillId="0" borderId="59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/>
    </xf>
    <xf numFmtId="165" fontId="8" fillId="0" borderId="37" xfId="0" applyNumberFormat="1" applyFont="1" applyFill="1" applyBorder="1" applyAlignment="1">
      <alignment horizontal="center" vertical="top"/>
    </xf>
    <xf numFmtId="0" fontId="8" fillId="0" borderId="61" xfId="0" applyFont="1" applyFill="1" applyBorder="1" applyAlignment="1">
      <alignment horizontal="center" vertical="top"/>
    </xf>
    <xf numFmtId="165" fontId="8" fillId="0" borderId="50" xfId="0" applyNumberFormat="1" applyFont="1" applyFill="1" applyBorder="1" applyAlignment="1">
      <alignment horizontal="center" vertical="top"/>
    </xf>
    <xf numFmtId="165" fontId="8" fillId="0" borderId="39" xfId="0" applyNumberFormat="1" applyFont="1" applyFill="1" applyBorder="1" applyAlignment="1">
      <alignment horizontal="center" vertical="top"/>
    </xf>
    <xf numFmtId="165" fontId="8" fillId="0" borderId="54" xfId="0" applyNumberFormat="1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61" xfId="0" applyFont="1" applyBorder="1"/>
    <xf numFmtId="15" fontId="8" fillId="0" borderId="61" xfId="3" applyNumberFormat="1" applyFont="1" applyBorder="1" applyAlignment="1">
      <alignment horizontal="left" vertical="center"/>
    </xf>
    <xf numFmtId="0" fontId="1" fillId="0" borderId="0" xfId="0" applyFont="1" applyAlignment="1">
      <alignment textRotation="90"/>
    </xf>
    <xf numFmtId="0" fontId="8" fillId="0" borderId="25" xfId="0" applyNumberFormat="1" applyFont="1" applyFill="1" applyBorder="1"/>
    <xf numFmtId="0" fontId="8" fillId="17" borderId="25" xfId="0" applyFont="1" applyFill="1" applyBorder="1"/>
    <xf numFmtId="0" fontId="8" fillId="17" borderId="29" xfId="0" applyFont="1" applyFill="1" applyBorder="1"/>
    <xf numFmtId="0" fontId="8" fillId="17" borderId="17" xfId="0" applyFont="1" applyFill="1" applyBorder="1"/>
    <xf numFmtId="15" fontId="8" fillId="0" borderId="29" xfId="3" applyNumberFormat="1" applyFont="1" applyBorder="1" applyAlignment="1">
      <alignment horizontal="left" vertical="center"/>
    </xf>
    <xf numFmtId="0" fontId="8" fillId="0" borderId="29" xfId="0" applyFont="1" applyBorder="1"/>
    <xf numFmtId="165" fontId="8" fillId="0" borderId="32" xfId="0" applyNumberFormat="1" applyFont="1" applyFill="1" applyBorder="1"/>
    <xf numFmtId="0" fontId="8" fillId="0" borderId="97" xfId="0" applyFont="1" applyFill="1" applyBorder="1" applyAlignment="1">
      <alignment horizontal="center" vertical="top"/>
    </xf>
    <xf numFmtId="0" fontId="8" fillId="0" borderId="98" xfId="0" applyFont="1" applyFill="1" applyBorder="1" applyAlignment="1">
      <alignment horizontal="center" vertical="top"/>
    </xf>
    <xf numFmtId="165" fontId="8" fillId="0" borderId="33" xfId="0" applyNumberFormat="1" applyFont="1" applyFill="1" applyBorder="1" applyAlignment="1">
      <alignment horizontal="center"/>
    </xf>
    <xf numFmtId="165" fontId="8" fillId="0" borderId="18" xfId="0" applyNumberFormat="1" applyFont="1" applyFill="1" applyBorder="1"/>
    <xf numFmtId="165" fontId="8" fillId="0" borderId="35" xfId="0" applyNumberFormat="1" applyFont="1" applyFill="1" applyBorder="1"/>
    <xf numFmtId="165" fontId="8" fillId="0" borderId="34" xfId="0" applyNumberFormat="1" applyFont="1" applyFill="1" applyBorder="1"/>
    <xf numFmtId="165" fontId="8" fillId="0" borderId="99" xfId="0" applyNumberFormat="1" applyFont="1" applyFill="1" applyBorder="1" applyAlignment="1">
      <alignment horizontal="center" vertical="top"/>
    </xf>
    <xf numFmtId="165" fontId="8" fillId="0" borderId="100" xfId="0" applyNumberFormat="1" applyFont="1" applyFill="1" applyBorder="1" applyAlignment="1">
      <alignment horizontal="center" vertical="top"/>
    </xf>
    <xf numFmtId="15" fontId="8" fillId="0" borderId="38" xfId="3" applyNumberFormat="1" applyFont="1" applyBorder="1" applyAlignment="1">
      <alignment horizontal="left" vertical="center"/>
    </xf>
    <xf numFmtId="15" fontId="8" fillId="0" borderId="37" xfId="3" applyNumberFormat="1" applyFont="1" applyBorder="1" applyAlignment="1">
      <alignment horizontal="left" vertical="center"/>
    </xf>
    <xf numFmtId="0" fontId="8" fillId="0" borderId="101" xfId="0" applyFont="1" applyFill="1" applyBorder="1"/>
    <xf numFmtId="0" fontId="8" fillId="0" borderId="65" xfId="0" applyFont="1" applyFill="1" applyBorder="1"/>
    <xf numFmtId="0" fontId="8" fillId="0" borderId="102" xfId="0" applyFont="1" applyFill="1" applyBorder="1"/>
    <xf numFmtId="0" fontId="8" fillId="0" borderId="98" xfId="0" applyFont="1" applyFill="1" applyBorder="1"/>
    <xf numFmtId="0" fontId="3" fillId="0" borderId="42" xfId="0" applyFont="1" applyBorder="1" applyAlignment="1">
      <alignment horizontal="center"/>
    </xf>
    <xf numFmtId="0" fontId="8" fillId="0" borderId="104" xfId="0" applyFont="1" applyBorder="1"/>
    <xf numFmtId="165" fontId="8" fillId="0" borderId="105" xfId="0" applyNumberFormat="1" applyFont="1" applyFill="1" applyBorder="1"/>
    <xf numFmtId="0" fontId="9" fillId="0" borderId="34" xfId="0" applyFont="1" applyFill="1" applyBorder="1" applyAlignment="1">
      <alignment horizontal="left"/>
    </xf>
    <xf numFmtId="0" fontId="9" fillId="0" borderId="36" xfId="0" applyFont="1" applyFill="1" applyBorder="1"/>
    <xf numFmtId="0" fontId="9" fillId="0" borderId="64" xfId="0" applyFont="1" applyFill="1" applyBorder="1"/>
    <xf numFmtId="0" fontId="9" fillId="0" borderId="34" xfId="1" applyFont="1" applyFill="1" applyBorder="1"/>
    <xf numFmtId="0" fontId="9" fillId="0" borderId="36" xfId="1" applyFont="1" applyFill="1" applyBorder="1"/>
    <xf numFmtId="0" fontId="9" fillId="0" borderId="64" xfId="1" quotePrefix="1" applyFont="1" applyFill="1" applyBorder="1"/>
    <xf numFmtId="0" fontId="8" fillId="0" borderId="36" xfId="0" applyFont="1" applyBorder="1"/>
    <xf numFmtId="0" fontId="9" fillId="0" borderId="34" xfId="0" applyFont="1" applyFill="1" applyBorder="1" applyAlignment="1">
      <alignment horizontal="left" vertical="center"/>
    </xf>
    <xf numFmtId="165" fontId="8" fillId="0" borderId="106" xfId="0" applyNumberFormat="1" applyFont="1" applyFill="1" applyBorder="1"/>
    <xf numFmtId="165" fontId="8" fillId="0" borderId="107" xfId="0" applyNumberFormat="1" applyFont="1" applyFill="1" applyBorder="1"/>
    <xf numFmtId="15" fontId="8" fillId="0" borderId="108" xfId="3" applyNumberFormat="1" applyFont="1" applyBorder="1" applyAlignment="1">
      <alignment horizontal="left" vertical="center"/>
    </xf>
    <xf numFmtId="15" fontId="8" fillId="0" borderId="109" xfId="3" applyNumberFormat="1" applyFont="1" applyBorder="1" applyAlignment="1">
      <alignment horizontal="left" vertical="center"/>
    </xf>
    <xf numFmtId="0" fontId="8" fillId="4" borderId="92" xfId="2" applyFont="1" applyFill="1" applyBorder="1" applyAlignment="1">
      <alignment horizontal="center" textRotation="90" wrapText="1"/>
    </xf>
    <xf numFmtId="0" fontId="8" fillId="4" borderId="110" xfId="2" applyFont="1" applyFill="1" applyBorder="1" applyAlignment="1">
      <alignment horizontal="center" textRotation="90" wrapText="1"/>
    </xf>
    <xf numFmtId="0" fontId="8" fillId="4" borderId="111" xfId="2" applyFont="1" applyFill="1" applyBorder="1" applyAlignment="1">
      <alignment horizontal="center" textRotation="90" wrapText="1"/>
    </xf>
    <xf numFmtId="0" fontId="9" fillId="0" borderId="34" xfId="0" applyNumberFormat="1" applyFont="1" applyFill="1" applyBorder="1" applyAlignment="1">
      <alignment horizontal="right"/>
    </xf>
    <xf numFmtId="0" fontId="8" fillId="0" borderId="50" xfId="0" applyFont="1" applyFill="1" applyBorder="1" applyAlignment="1">
      <alignment horizontal="right"/>
    </xf>
    <xf numFmtId="14" fontId="8" fillId="0" borderId="50" xfId="0" applyNumberFormat="1" applyFont="1" applyFill="1" applyBorder="1"/>
    <xf numFmtId="0" fontId="8" fillId="0" borderId="50" xfId="0" applyFont="1" applyFill="1" applyBorder="1"/>
    <xf numFmtId="0" fontId="9" fillId="0" borderId="37" xfId="0" applyFont="1" applyFill="1" applyBorder="1" applyAlignment="1">
      <alignment horizontal="right" vertical="top"/>
    </xf>
    <xf numFmtId="0" fontId="9" fillId="0" borderId="37" xfId="0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0" fontId="9" fillId="0" borderId="37" xfId="0" applyFont="1" applyFill="1" applyBorder="1"/>
    <xf numFmtId="0" fontId="9" fillId="0" borderId="61" xfId="0" applyFont="1" applyFill="1" applyBorder="1" applyAlignment="1">
      <alignment horizontal="right"/>
    </xf>
    <xf numFmtId="15" fontId="8" fillId="0" borderId="61" xfId="0" applyNumberFormat="1" applyFont="1" applyFill="1" applyBorder="1" applyAlignment="1">
      <alignment horizontal="right"/>
    </xf>
    <xf numFmtId="0" fontId="8" fillId="0" borderId="61" xfId="0" applyFont="1" applyFill="1" applyBorder="1" applyAlignment="1">
      <alignment horizontal="right"/>
    </xf>
    <xf numFmtId="0" fontId="14" fillId="0" borderId="37" xfId="0" applyFont="1" applyBorder="1" applyAlignment="1">
      <alignment textRotation="90"/>
    </xf>
    <xf numFmtId="0" fontId="13" fillId="16" borderId="53" xfId="0" applyFont="1" applyFill="1" applyBorder="1" applyAlignment="1">
      <alignment textRotation="90" wrapText="1"/>
    </xf>
    <xf numFmtId="0" fontId="8" fillId="0" borderId="51" xfId="0" applyFont="1" applyFill="1" applyBorder="1"/>
    <xf numFmtId="165" fontId="8" fillId="0" borderId="46" xfId="0" applyNumberFormat="1" applyFont="1" applyFill="1" applyBorder="1" applyAlignment="1">
      <alignment horizontal="center"/>
    </xf>
    <xf numFmtId="165" fontId="8" fillId="0" borderId="50" xfId="0" applyNumberFormat="1" applyFont="1" applyFill="1" applyBorder="1" applyAlignment="1">
      <alignment horizontal="center"/>
    </xf>
    <xf numFmtId="165" fontId="8" fillId="0" borderId="112" xfId="0" applyNumberFormat="1" applyFont="1" applyFill="1" applyBorder="1"/>
    <xf numFmtId="165" fontId="8" fillId="0" borderId="65" xfId="0" applyNumberFormat="1" applyFont="1" applyFill="1" applyBorder="1"/>
    <xf numFmtId="165" fontId="9" fillId="0" borderId="50" xfId="0" applyNumberFormat="1" applyFont="1" applyFill="1" applyBorder="1" applyAlignment="1">
      <alignment horizontal="center"/>
    </xf>
    <xf numFmtId="165" fontId="8" fillId="0" borderId="113" xfId="0" applyNumberFormat="1" applyFont="1" applyFill="1" applyBorder="1" applyAlignment="1">
      <alignment horizontal="center"/>
    </xf>
    <xf numFmtId="165" fontId="9" fillId="0" borderId="115" xfId="0" applyNumberFormat="1" applyFont="1" applyFill="1" applyBorder="1" applyAlignment="1">
      <alignment horizontal="center"/>
    </xf>
    <xf numFmtId="165" fontId="8" fillId="0" borderId="116" xfId="0" applyNumberFormat="1" applyFont="1" applyFill="1" applyBorder="1"/>
    <xf numFmtId="165" fontId="8" fillId="0" borderId="117" xfId="0" applyNumberFormat="1" applyFont="1" applyFill="1" applyBorder="1"/>
    <xf numFmtId="165" fontId="8" fillId="0" borderId="118" xfId="0" applyNumberFormat="1" applyFont="1" applyFill="1" applyBorder="1"/>
    <xf numFmtId="15" fontId="8" fillId="0" borderId="34" xfId="3" applyNumberFormat="1" applyFont="1" applyBorder="1" applyAlignment="1">
      <alignment horizontal="left" vertical="center"/>
    </xf>
    <xf numFmtId="0" fontId="8" fillId="0" borderId="34" xfId="3" applyFont="1" applyBorder="1" applyAlignment="1">
      <alignment horizontal="left"/>
    </xf>
    <xf numFmtId="0" fontId="0" fillId="0" borderId="0" xfId="0" applyAlignment="1"/>
    <xf numFmtId="0" fontId="9" fillId="0" borderId="34" xfId="1" quotePrefix="1" applyFont="1" applyFill="1" applyBorder="1"/>
    <xf numFmtId="0" fontId="0" fillId="0" borderId="25" xfId="0" applyBorder="1" applyAlignment="1">
      <alignment horizontal="center" vertical="top"/>
    </xf>
    <xf numFmtId="166" fontId="0" fillId="0" borderId="25" xfId="0" applyNumberForma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15" fontId="8" fillId="0" borderId="119" xfId="0" applyNumberFormat="1" applyFont="1" applyFill="1" applyBorder="1" applyAlignment="1">
      <alignment horizontal="left" vertical="center"/>
    </xf>
    <xf numFmtId="0" fontId="16" fillId="0" borderId="119" xfId="0" applyFont="1" applyBorder="1"/>
    <xf numFmtId="0" fontId="0" fillId="0" borderId="25" xfId="0" applyFill="1" applyBorder="1" applyAlignment="1">
      <alignment horizontal="center" vertical="top" wrapText="1"/>
    </xf>
    <xf numFmtId="0" fontId="0" fillId="0" borderId="25" xfId="0" applyBorder="1"/>
    <xf numFmtId="0" fontId="0" fillId="17" borderId="25" xfId="0" applyFill="1" applyBorder="1" applyAlignment="1">
      <alignment horizontal="center" vertical="top"/>
    </xf>
    <xf numFmtId="166" fontId="0" fillId="17" borderId="25" xfId="0" applyNumberFormat="1" applyFill="1" applyBorder="1" applyAlignment="1">
      <alignment horizontal="center" vertical="top"/>
    </xf>
    <xf numFmtId="0" fontId="0" fillId="0" borderId="25" xfId="0" applyFill="1" applyBorder="1" applyAlignment="1">
      <alignment horizontal="center" vertical="top"/>
    </xf>
    <xf numFmtId="166" fontId="0" fillId="0" borderId="25" xfId="0" applyNumberForma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166" fontId="1" fillId="0" borderId="25" xfId="0" applyNumberFormat="1" applyFont="1" applyBorder="1" applyAlignment="1">
      <alignment horizontal="center" vertical="top"/>
    </xf>
    <xf numFmtId="0" fontId="6" fillId="7" borderId="62" xfId="0" applyFont="1" applyFill="1" applyBorder="1" applyAlignment="1">
      <alignment horizontal="center" wrapText="1"/>
    </xf>
    <xf numFmtId="0" fontId="9" fillId="0" borderId="114" xfId="0" applyFont="1" applyFill="1" applyBorder="1" applyAlignment="1">
      <alignment horizontal="left" wrapText="1"/>
    </xf>
    <xf numFmtId="0" fontId="8" fillId="0" borderId="114" xfId="0" applyFont="1" applyFill="1" applyBorder="1" applyAlignment="1">
      <alignment wrapText="1"/>
    </xf>
    <xf numFmtId="0" fontId="8" fillId="0" borderId="66" xfId="0" applyFont="1" applyBorder="1" applyAlignment="1">
      <alignment wrapText="1"/>
    </xf>
    <xf numFmtId="0" fontId="9" fillId="0" borderId="114" xfId="0" applyFont="1" applyFill="1" applyBorder="1" applyAlignment="1">
      <alignment wrapText="1"/>
    </xf>
    <xf numFmtId="0" fontId="9" fillId="0" borderId="66" xfId="0" applyFont="1" applyFill="1" applyBorder="1" applyAlignment="1">
      <alignment wrapText="1"/>
    </xf>
    <xf numFmtId="0" fontId="9" fillId="0" borderId="66" xfId="1" applyFont="1" applyFill="1" applyBorder="1" applyAlignment="1">
      <alignment wrapText="1"/>
    </xf>
    <xf numFmtId="0" fontId="9" fillId="0" borderId="81" xfId="1" quotePrefix="1" applyFont="1" applyFill="1" applyBorder="1" applyAlignment="1">
      <alignment wrapText="1"/>
    </xf>
    <xf numFmtId="0" fontId="9" fillId="0" borderId="66" xfId="1" quotePrefix="1" applyFont="1" applyFill="1" applyBorder="1" applyAlignment="1">
      <alignment wrapText="1"/>
    </xf>
    <xf numFmtId="0" fontId="8" fillId="0" borderId="66" xfId="0" applyFont="1" applyFill="1" applyBorder="1" applyAlignment="1">
      <alignment wrapText="1"/>
    </xf>
    <xf numFmtId="0" fontId="9" fillId="0" borderId="51" xfId="0" applyFont="1" applyFill="1" applyBorder="1" applyAlignment="1">
      <alignment wrapText="1"/>
    </xf>
    <xf numFmtId="0" fontId="8" fillId="0" borderId="59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0" fillId="18" borderId="25" xfId="0" applyFill="1" applyBorder="1" applyAlignment="1">
      <alignment horizontal="center" vertical="top"/>
    </xf>
    <xf numFmtId="166" fontId="0" fillId="18" borderId="25" xfId="0" applyNumberFormat="1" applyFill="1" applyBorder="1" applyAlignment="1">
      <alignment horizontal="center" vertical="top"/>
    </xf>
    <xf numFmtId="0" fontId="8" fillId="17" borderId="34" xfId="0" applyFont="1" applyFill="1" applyBorder="1" applyAlignment="1">
      <alignment horizontal="left"/>
    </xf>
    <xf numFmtId="0" fontId="8" fillId="17" borderId="114" xfId="0" applyFont="1" applyFill="1" applyBorder="1" applyAlignment="1">
      <alignment wrapText="1"/>
    </xf>
    <xf numFmtId="165" fontId="8" fillId="17" borderId="50" xfId="0" applyNumberFormat="1" applyFont="1" applyFill="1" applyBorder="1" applyAlignment="1">
      <alignment horizontal="center"/>
    </xf>
    <xf numFmtId="165" fontId="8" fillId="17" borderId="19" xfId="0" applyNumberFormat="1" applyFont="1" applyFill="1" applyBorder="1"/>
    <xf numFmtId="165" fontId="8" fillId="17" borderId="117" xfId="0" applyNumberFormat="1" applyFont="1" applyFill="1" applyBorder="1"/>
    <xf numFmtId="165" fontId="8" fillId="17" borderId="37" xfId="0" applyNumberFormat="1" applyFont="1" applyFill="1" applyBorder="1" applyAlignment="1">
      <alignment horizontal="center" vertical="top"/>
    </xf>
    <xf numFmtId="0" fontId="8" fillId="17" borderId="61" xfId="0" applyFont="1" applyFill="1" applyBorder="1" applyAlignment="1">
      <alignment horizontal="center" vertical="top"/>
    </xf>
    <xf numFmtId="0" fontId="8" fillId="17" borderId="37" xfId="0" applyFont="1" applyFill="1" applyBorder="1"/>
    <xf numFmtId="0" fontId="8" fillId="17" borderId="61" xfId="0" applyFont="1" applyFill="1" applyBorder="1"/>
    <xf numFmtId="0" fontId="10" fillId="17" borderId="66" xfId="0" applyFont="1" applyFill="1" applyBorder="1" applyAlignment="1">
      <alignment horizontal="center" vertical="center"/>
    </xf>
    <xf numFmtId="165" fontId="8" fillId="17" borderId="50" xfId="0" applyNumberFormat="1" applyFont="1" applyFill="1" applyBorder="1"/>
    <xf numFmtId="0" fontId="9" fillId="17" borderId="25" xfId="0" applyFont="1" applyFill="1" applyBorder="1" applyAlignment="1">
      <alignment horizontal="center" vertical="top"/>
    </xf>
    <xf numFmtId="165" fontId="8" fillId="17" borderId="25" xfId="0" applyNumberFormat="1" applyFont="1" applyFill="1" applyBorder="1"/>
    <xf numFmtId="165" fontId="8" fillId="17" borderId="20" xfId="0" applyNumberFormat="1" applyFont="1" applyFill="1" applyBorder="1"/>
    <xf numFmtId="0" fontId="8" fillId="17" borderId="32" xfId="0" applyFont="1" applyFill="1" applyBorder="1"/>
    <xf numFmtId="15" fontId="8" fillId="17" borderId="34" xfId="0" applyNumberFormat="1" applyFont="1" applyFill="1" applyBorder="1"/>
    <xf numFmtId="0" fontId="9" fillId="17" borderId="114" xfId="0" applyFont="1" applyFill="1" applyBorder="1" applyAlignment="1">
      <alignment wrapText="1"/>
    </xf>
    <xf numFmtId="0" fontId="9" fillId="17" borderId="25" xfId="0" applyFont="1" applyFill="1" applyBorder="1" applyAlignment="1">
      <alignment horizontal="center"/>
    </xf>
    <xf numFmtId="165" fontId="9" fillId="17" borderId="50" xfId="0" applyNumberFormat="1" applyFont="1" applyFill="1" applyBorder="1" applyAlignment="1">
      <alignment horizontal="center"/>
    </xf>
    <xf numFmtId="15" fontId="8" fillId="17" borderId="64" xfId="0" applyNumberFormat="1" applyFont="1" applyFill="1" applyBorder="1" applyAlignment="1">
      <alignment horizontal="left" vertical="center"/>
    </xf>
    <xf numFmtId="0" fontId="9" fillId="17" borderId="25" xfId="0" applyFont="1" applyFill="1" applyBorder="1" applyAlignment="1">
      <alignment horizontal="left"/>
    </xf>
    <xf numFmtId="15" fontId="8" fillId="17" borderId="34" xfId="0" applyNumberFormat="1" applyFont="1" applyFill="1" applyBorder="1" applyAlignment="1">
      <alignment horizontal="left" vertical="center"/>
    </xf>
    <xf numFmtId="0" fontId="9" fillId="17" borderId="66" xfId="0" applyFont="1" applyFill="1" applyBorder="1" applyAlignment="1">
      <alignment wrapText="1"/>
    </xf>
    <xf numFmtId="165" fontId="9" fillId="17" borderId="37" xfId="0" applyNumberFormat="1" applyFont="1" applyFill="1" applyBorder="1" applyAlignment="1">
      <alignment horizontal="center"/>
    </xf>
    <xf numFmtId="165" fontId="8" fillId="17" borderId="50" xfId="0" applyNumberFormat="1" applyFont="1" applyFill="1" applyBorder="1" applyAlignment="1">
      <alignment horizontal="center" vertical="top"/>
    </xf>
    <xf numFmtId="0" fontId="9" fillId="17" borderId="34" xfId="0" applyFont="1" applyFill="1" applyBorder="1"/>
    <xf numFmtId="165" fontId="8" fillId="17" borderId="17" xfId="0" applyNumberFormat="1" applyFont="1" applyFill="1" applyBorder="1"/>
    <xf numFmtId="0" fontId="9" fillId="17" borderId="66" xfId="1" applyFont="1" applyFill="1" applyBorder="1" applyAlignment="1">
      <alignment wrapText="1"/>
    </xf>
    <xf numFmtId="165" fontId="9" fillId="17" borderId="38" xfId="0" applyNumberFormat="1" applyFont="1" applyFill="1" applyBorder="1" applyAlignment="1">
      <alignment horizontal="center"/>
    </xf>
    <xf numFmtId="0" fontId="8" fillId="17" borderId="66" xfId="0" applyFont="1" applyFill="1" applyBorder="1" applyAlignment="1">
      <alignment wrapText="1"/>
    </xf>
    <xf numFmtId="165" fontId="8" fillId="17" borderId="37" xfId="0" applyNumberFormat="1" applyFont="1" applyFill="1" applyBorder="1" applyAlignment="1">
      <alignment horizontal="center"/>
    </xf>
    <xf numFmtId="165" fontId="8" fillId="17" borderId="39" xfId="0" applyNumberFormat="1" applyFont="1" applyFill="1" applyBorder="1" applyAlignment="1">
      <alignment horizontal="center" vertical="top"/>
    </xf>
    <xf numFmtId="0" fontId="8" fillId="17" borderId="34" xfId="0" applyFont="1" applyFill="1" applyBorder="1" applyAlignment="1">
      <alignment horizontal="left" vertical="center"/>
    </xf>
    <xf numFmtId="0" fontId="9" fillId="17" borderId="66" xfId="0" applyFont="1" applyFill="1" applyBorder="1" applyAlignment="1">
      <alignment horizontal="left" vertical="center" wrapText="1"/>
    </xf>
    <xf numFmtId="165" fontId="8" fillId="17" borderId="65" xfId="0" applyNumberFormat="1" applyFont="1" applyFill="1" applyBorder="1"/>
    <xf numFmtId="0" fontId="8" fillId="17" borderId="34" xfId="0" applyFont="1" applyFill="1" applyBorder="1"/>
    <xf numFmtId="0" fontId="8" fillId="17" borderId="21" xfId="0" applyFont="1" applyFill="1" applyBorder="1" applyAlignment="1">
      <alignment horizontal="left"/>
    </xf>
    <xf numFmtId="15" fontId="8" fillId="17" borderId="19" xfId="0" applyNumberFormat="1" applyFont="1" applyFill="1" applyBorder="1"/>
    <xf numFmtId="0" fontId="8" fillId="17" borderId="36" xfId="0" applyFont="1" applyFill="1" applyBorder="1"/>
    <xf numFmtId="0" fontId="9" fillId="17" borderId="21" xfId="0" applyFont="1" applyFill="1" applyBorder="1"/>
    <xf numFmtId="15" fontId="8" fillId="17" borderId="19" xfId="0" applyNumberFormat="1" applyFont="1" applyFill="1" applyBorder="1" applyAlignment="1">
      <alignment horizontal="left" vertical="center"/>
    </xf>
    <xf numFmtId="0" fontId="8" fillId="0" borderId="25" xfId="3" applyFont="1" applyFill="1" applyBorder="1" applyAlignment="1">
      <alignment horizontal="left"/>
    </xf>
    <xf numFmtId="0" fontId="9" fillId="17" borderId="25" xfId="0" applyFont="1" applyFill="1" applyBorder="1"/>
    <xf numFmtId="0" fontId="9" fillId="17" borderId="36" xfId="0" applyFont="1" applyFill="1" applyBorder="1"/>
    <xf numFmtId="0" fontId="9" fillId="17" borderId="34" xfId="1" applyFont="1" applyFill="1" applyBorder="1"/>
    <xf numFmtId="0" fontId="8" fillId="17" borderId="18" xfId="0" applyFont="1" applyFill="1" applyBorder="1" applyAlignment="1">
      <alignment horizontal="left"/>
    </xf>
    <xf numFmtId="0" fontId="8" fillId="17" borderId="64" xfId="0" applyFont="1" applyFill="1" applyBorder="1"/>
    <xf numFmtId="0" fontId="8" fillId="17" borderId="21" xfId="0" applyFont="1" applyFill="1" applyBorder="1" applyAlignment="1">
      <alignment horizontal="left" vertical="center"/>
    </xf>
    <xf numFmtId="0" fontId="9" fillId="17" borderId="34" xfId="0" applyFont="1" applyFill="1" applyBorder="1" applyAlignment="1">
      <alignment horizontal="left" vertical="center"/>
    </xf>
    <xf numFmtId="15" fontId="8" fillId="17" borderId="33" xfId="0" applyNumberFormat="1" applyFont="1" applyFill="1" applyBorder="1" applyAlignment="1">
      <alignment horizontal="left" vertical="center"/>
    </xf>
    <xf numFmtId="0" fontId="8" fillId="17" borderId="28" xfId="0" applyFont="1" applyFill="1" applyBorder="1"/>
    <xf numFmtId="0" fontId="0" fillId="0" borderId="0" xfId="0" applyAlignment="1">
      <alignment wrapText="1"/>
    </xf>
    <xf numFmtId="166" fontId="0" fillId="0" borderId="25" xfId="0" applyNumberFormat="1" applyBorder="1" applyAlignment="1">
      <alignment horizontal="center" vertical="top" wrapText="1"/>
    </xf>
    <xf numFmtId="0" fontId="1" fillId="18" borderId="25" xfId="0" applyFont="1" applyFill="1" applyBorder="1" applyAlignment="1">
      <alignment horizontal="center" vertical="top"/>
    </xf>
    <xf numFmtId="165" fontId="8" fillId="17" borderId="19" xfId="0" applyNumberFormat="1" applyFont="1" applyFill="1" applyBorder="1" applyAlignment="1">
      <alignment horizontal="center"/>
    </xf>
    <xf numFmtId="165" fontId="8" fillId="0" borderId="44" xfId="0" applyNumberFormat="1" applyFont="1" applyFill="1" applyBorder="1" applyAlignment="1">
      <alignment horizontal="center"/>
    </xf>
    <xf numFmtId="165" fontId="8" fillId="0" borderId="18" xfId="0" applyNumberFormat="1" applyFont="1" applyFill="1" applyBorder="1" applyAlignment="1">
      <alignment horizontal="center"/>
    </xf>
    <xf numFmtId="165" fontId="8" fillId="0" borderId="45" xfId="0" applyNumberFormat="1" applyFont="1" applyFill="1" applyBorder="1" applyAlignment="1">
      <alignment horizontal="center"/>
    </xf>
    <xf numFmtId="165" fontId="8" fillId="0" borderId="26" xfId="0" applyNumberFormat="1" applyFont="1" applyFill="1" applyBorder="1"/>
    <xf numFmtId="165" fontId="8" fillId="0" borderId="21" xfId="0" applyNumberFormat="1" applyFont="1" applyFill="1" applyBorder="1" applyAlignment="1">
      <alignment horizontal="center"/>
    </xf>
    <xf numFmtId="165" fontId="8" fillId="0" borderId="47" xfId="0" applyNumberFormat="1" applyFont="1" applyFill="1" applyBorder="1" applyAlignment="1">
      <alignment horizontal="center"/>
    </xf>
    <xf numFmtId="165" fontId="8" fillId="0" borderId="22" xfId="0" applyNumberFormat="1" applyFont="1" applyFill="1" applyBorder="1"/>
    <xf numFmtId="165" fontId="8" fillId="0" borderId="48" xfId="0" applyNumberFormat="1" applyFont="1" applyFill="1" applyBorder="1" applyAlignment="1">
      <alignment horizontal="center"/>
    </xf>
    <xf numFmtId="165" fontId="8" fillId="0" borderId="28" xfId="0" applyNumberFormat="1" applyFont="1" applyFill="1" applyBorder="1" applyAlignment="1">
      <alignment horizontal="center"/>
    </xf>
    <xf numFmtId="165" fontId="8" fillId="17" borderId="28" xfId="0" applyNumberFormat="1" applyFont="1" applyFill="1" applyBorder="1" applyAlignment="1">
      <alignment horizontal="center"/>
    </xf>
    <xf numFmtId="165" fontId="8" fillId="17" borderId="49" xfId="0" applyNumberFormat="1" applyFont="1" applyFill="1" applyBorder="1" applyAlignment="1">
      <alignment horizontal="center"/>
    </xf>
    <xf numFmtId="165" fontId="8" fillId="0" borderId="49" xfId="0" applyNumberFormat="1" applyFont="1" applyFill="1" applyBorder="1" applyAlignment="1">
      <alignment horizontal="center"/>
    </xf>
    <xf numFmtId="165" fontId="8" fillId="0" borderId="30" xfId="0" applyNumberFormat="1" applyFont="1" applyFill="1" applyBorder="1"/>
    <xf numFmtId="165" fontId="8" fillId="0" borderId="20" xfId="0" applyNumberFormat="1" applyFont="1" applyFill="1" applyBorder="1"/>
    <xf numFmtId="165" fontId="8" fillId="0" borderId="34" xfId="0" applyNumberFormat="1" applyFont="1" applyFill="1" applyBorder="1" applyAlignment="1">
      <alignment horizontal="center"/>
    </xf>
    <xf numFmtId="165" fontId="8" fillId="0" borderId="51" xfId="0" applyNumberFormat="1" applyFont="1" applyFill="1" applyBorder="1" applyAlignment="1">
      <alignment horizontal="center"/>
    </xf>
    <xf numFmtId="165" fontId="8" fillId="0" borderId="37" xfId="0" applyNumberFormat="1" applyFont="1" applyFill="1" applyBorder="1"/>
    <xf numFmtId="165" fontId="8" fillId="0" borderId="21" xfId="0" applyNumberFormat="1" applyFont="1" applyFill="1" applyBorder="1"/>
    <xf numFmtId="165" fontId="8" fillId="0" borderId="67" xfId="0" applyNumberFormat="1" applyFont="1" applyFill="1" applyBorder="1"/>
    <xf numFmtId="165" fontId="8" fillId="0" borderId="52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8" fillId="0" borderId="36" xfId="0" applyNumberFormat="1" applyFont="1" applyFill="1" applyBorder="1" applyAlignment="1">
      <alignment horizontal="center"/>
    </xf>
    <xf numFmtId="165" fontId="8" fillId="0" borderId="38" xfId="0" applyNumberFormat="1" applyFont="1" applyFill="1" applyBorder="1"/>
    <xf numFmtId="165" fontId="8" fillId="0" borderId="53" xfId="0" applyNumberFormat="1" applyFont="1" applyFill="1" applyBorder="1" applyAlignment="1">
      <alignment horizontal="center"/>
    </xf>
    <xf numFmtId="165" fontId="8" fillId="0" borderId="66" xfId="0" applyNumberFormat="1" applyFont="1" applyFill="1" applyBorder="1" applyAlignment="1">
      <alignment horizontal="center"/>
    </xf>
    <xf numFmtId="165" fontId="8" fillId="0" borderId="61" xfId="0" applyNumberFormat="1" applyFont="1" applyFill="1" applyBorder="1" applyAlignment="1">
      <alignment horizontal="center"/>
    </xf>
    <xf numFmtId="165" fontId="8" fillId="0" borderId="38" xfId="3" applyNumberFormat="1" applyFont="1" applyBorder="1" applyAlignment="1">
      <alignment horizontal="left" vertical="center"/>
    </xf>
    <xf numFmtId="165" fontId="8" fillId="0" borderId="29" xfId="0" applyNumberFormat="1" applyFont="1" applyBorder="1"/>
    <xf numFmtId="165" fontId="8" fillId="0" borderId="29" xfId="3" applyNumberFormat="1" applyFont="1" applyBorder="1" applyAlignment="1">
      <alignment horizontal="left" vertical="center"/>
    </xf>
    <xf numFmtId="165" fontId="8" fillId="0" borderId="97" xfId="0" applyNumberFormat="1" applyFont="1" applyBorder="1"/>
    <xf numFmtId="165" fontId="8" fillId="0" borderId="103" xfId="3" applyNumberFormat="1" applyFont="1" applyBorder="1" applyAlignment="1">
      <alignment horizontal="left" vertical="center"/>
    </xf>
    <xf numFmtId="165" fontId="8" fillId="0" borderId="38" xfId="0" applyNumberFormat="1" applyFont="1" applyBorder="1"/>
    <xf numFmtId="165" fontId="8" fillId="0" borderId="37" xfId="3" applyNumberFormat="1" applyFont="1" applyBorder="1" applyAlignment="1">
      <alignment horizontal="left" vertical="center"/>
    </xf>
    <xf numFmtId="165" fontId="8" fillId="0" borderId="25" xfId="0" applyNumberFormat="1" applyFont="1" applyBorder="1"/>
    <xf numFmtId="165" fontId="8" fillId="0" borderId="25" xfId="3" applyNumberFormat="1" applyFont="1" applyBorder="1" applyAlignment="1">
      <alignment horizontal="left" vertical="center"/>
    </xf>
    <xf numFmtId="165" fontId="8" fillId="0" borderId="61" xfId="0" applyNumberFormat="1" applyFont="1" applyBorder="1"/>
    <xf numFmtId="165" fontId="8" fillId="0" borderId="66" xfId="3" applyNumberFormat="1" applyFont="1" applyBorder="1" applyAlignment="1">
      <alignment horizontal="left" vertical="center"/>
    </xf>
    <xf numFmtId="165" fontId="8" fillId="0" borderId="37" xfId="0" applyNumberFormat="1" applyFont="1" applyBorder="1"/>
    <xf numFmtId="165" fontId="8" fillId="0" borderId="39" xfId="0" applyNumberFormat="1" applyFont="1" applyFill="1" applyBorder="1" applyAlignment="1">
      <alignment horizontal="center"/>
    </xf>
    <xf numFmtId="165" fontId="8" fillId="17" borderId="33" xfId="0" applyNumberFormat="1" applyFont="1" applyFill="1" applyBorder="1" applyAlignment="1">
      <alignment horizontal="center"/>
    </xf>
    <xf numFmtId="165" fontId="8" fillId="0" borderId="98" xfId="0" applyNumberFormat="1" applyFont="1" applyFill="1" applyBorder="1" applyAlignment="1">
      <alignment horizontal="center"/>
    </xf>
    <xf numFmtId="165" fontId="8" fillId="0" borderId="81" xfId="0" applyNumberFormat="1" applyFont="1" applyFill="1" applyBorder="1" applyAlignment="1">
      <alignment horizontal="center"/>
    </xf>
    <xf numFmtId="165" fontId="8" fillId="0" borderId="39" xfId="0" applyNumberFormat="1" applyFont="1" applyFill="1" applyBorder="1"/>
    <xf numFmtId="165" fontId="8" fillId="0" borderId="65" xfId="0" applyNumberFormat="1" applyFont="1" applyFill="1" applyBorder="1" applyAlignment="1">
      <alignment horizontal="center"/>
    </xf>
    <xf numFmtId="165" fontId="8" fillId="0" borderId="94" xfId="0" applyNumberFormat="1" applyFont="1" applyFill="1" applyBorder="1" applyAlignment="1">
      <alignment horizontal="center"/>
    </xf>
    <xf numFmtId="165" fontId="8" fillId="0" borderId="95" xfId="0" applyNumberFormat="1" applyFont="1" applyFill="1" applyBorder="1" applyAlignment="1">
      <alignment horizontal="center"/>
    </xf>
    <xf numFmtId="165" fontId="3" fillId="0" borderId="50" xfId="0" applyNumberFormat="1" applyFont="1" applyFill="1" applyBorder="1" applyAlignment="1">
      <alignment horizontal="center"/>
    </xf>
    <xf numFmtId="165" fontId="3" fillId="0" borderId="34" xfId="0" applyNumberFormat="1" applyFont="1" applyFill="1" applyBorder="1" applyAlignment="1">
      <alignment horizontal="center"/>
    </xf>
    <xf numFmtId="165" fontId="3" fillId="0" borderId="51" xfId="0" applyNumberFormat="1" applyFont="1" applyFill="1" applyBorder="1" applyAlignment="1">
      <alignment horizontal="center"/>
    </xf>
    <xf numFmtId="0" fontId="7" fillId="0" borderId="120" xfId="0" applyFont="1" applyBorder="1" applyAlignment="1">
      <alignment horizontal="center"/>
    </xf>
    <xf numFmtId="0" fontId="8" fillId="0" borderId="82" xfId="0" applyFont="1" applyFill="1" applyBorder="1"/>
    <xf numFmtId="165" fontId="9" fillId="0" borderId="39" xfId="0" applyNumberFormat="1" applyFont="1" applyFill="1" applyBorder="1" applyAlignment="1">
      <alignment horizontal="center"/>
    </xf>
    <xf numFmtId="0" fontId="8" fillId="0" borderId="39" xfId="0" applyFont="1" applyFill="1" applyBorder="1"/>
    <xf numFmtId="0" fontId="8" fillId="0" borderId="64" xfId="0" applyFont="1" applyFill="1" applyBorder="1"/>
    <xf numFmtId="0" fontId="10" fillId="0" borderId="81" xfId="0" applyFont="1" applyFill="1" applyBorder="1" applyAlignment="1">
      <alignment horizontal="center" vertical="center"/>
    </xf>
    <xf numFmtId="165" fontId="8" fillId="0" borderId="99" xfId="0" applyNumberFormat="1" applyFont="1" applyFill="1" applyBorder="1"/>
    <xf numFmtId="0" fontId="9" fillId="0" borderId="33" xfId="0" applyFont="1" applyFill="1" applyBorder="1" applyAlignment="1">
      <alignment horizontal="center"/>
    </xf>
    <xf numFmtId="165" fontId="8" fillId="0" borderId="121" xfId="0" applyNumberFormat="1" applyFont="1" applyFill="1" applyBorder="1"/>
    <xf numFmtId="15" fontId="8" fillId="17" borderId="0" xfId="0" applyNumberFormat="1" applyFont="1" applyFill="1" applyBorder="1" applyAlignment="1">
      <alignment horizontal="left" vertical="center"/>
    </xf>
    <xf numFmtId="15" fontId="8" fillId="0" borderId="37" xfId="0" applyNumberFormat="1" applyFont="1" applyFill="1" applyBorder="1" applyAlignment="1">
      <alignment horizontal="left" vertical="center"/>
    </xf>
    <xf numFmtId="165" fontId="8" fillId="0" borderId="22" xfId="0" applyNumberFormat="1" applyFont="1" applyFill="1" applyBorder="1" applyAlignment="1">
      <alignment horizontal="center"/>
    </xf>
    <xf numFmtId="0" fontId="8" fillId="0" borderId="35" xfId="0" applyFont="1" applyFill="1" applyBorder="1"/>
    <xf numFmtId="0" fontId="0" fillId="19" borderId="25" xfId="0" applyFill="1" applyBorder="1" applyAlignment="1">
      <alignment horizontal="center" vertical="top"/>
    </xf>
    <xf numFmtId="166" fontId="0" fillId="19" borderId="25" xfId="0" applyNumberFormat="1" applyFill="1" applyBorder="1" applyAlignment="1">
      <alignment horizontal="center" vertical="top"/>
    </xf>
    <xf numFmtId="15" fontId="8" fillId="0" borderId="25" xfId="0" applyNumberFormat="1" applyFont="1" applyFill="1" applyBorder="1" applyAlignment="1">
      <alignment horizontal="left" vertical="top"/>
    </xf>
    <xf numFmtId="0" fontId="9" fillId="0" borderId="34" xfId="0" applyFont="1" applyFill="1" applyBorder="1" applyAlignment="1">
      <alignment vertical="top"/>
    </xf>
    <xf numFmtId="0" fontId="8" fillId="17" borderId="25" xfId="0" applyFont="1" applyFill="1" applyBorder="1" applyAlignment="1">
      <alignment horizontal="left"/>
    </xf>
    <xf numFmtId="0" fontId="9" fillId="17" borderId="34" xfId="0" applyFont="1" applyFill="1" applyBorder="1" applyAlignment="1">
      <alignment horizontal="left"/>
    </xf>
    <xf numFmtId="0" fontId="8" fillId="17" borderId="25" xfId="3" applyFont="1" applyFill="1" applyBorder="1" applyAlignment="1">
      <alignment horizontal="left"/>
    </xf>
    <xf numFmtId="15" fontId="8" fillId="17" borderId="25" xfId="0" applyNumberFormat="1" applyFont="1" applyFill="1" applyBorder="1"/>
    <xf numFmtId="15" fontId="8" fillId="17" borderId="25" xfId="0" applyNumberFormat="1" applyFont="1" applyFill="1" applyBorder="1" applyAlignment="1">
      <alignment horizontal="left" vertical="center"/>
    </xf>
    <xf numFmtId="1" fontId="0" fillId="17" borderId="25" xfId="0" applyNumberFormat="1" applyFill="1" applyBorder="1" applyAlignment="1">
      <alignment horizontal="center" vertical="top"/>
    </xf>
    <xf numFmtId="1" fontId="0" fillId="0" borderId="25" xfId="0" applyNumberFormat="1" applyBorder="1" applyAlignment="1">
      <alignment horizontal="center" vertical="top"/>
    </xf>
    <xf numFmtId="1" fontId="0" fillId="0" borderId="25" xfId="0" applyNumberFormat="1" applyFill="1" applyBorder="1" applyAlignment="1">
      <alignment horizontal="center" vertical="top"/>
    </xf>
    <xf numFmtId="1" fontId="1" fillId="0" borderId="25" xfId="0" applyNumberFormat="1" applyFont="1" applyBorder="1" applyAlignment="1">
      <alignment horizontal="center" vertical="top"/>
    </xf>
    <xf numFmtId="1" fontId="0" fillId="19" borderId="25" xfId="0" applyNumberFormat="1" applyFill="1" applyBorder="1" applyAlignment="1">
      <alignment horizontal="center" vertical="top"/>
    </xf>
    <xf numFmtId="1" fontId="0" fillId="18" borderId="25" xfId="0" applyNumberFormat="1" applyFill="1" applyBorder="1" applyAlignment="1">
      <alignment horizontal="center" vertical="top"/>
    </xf>
    <xf numFmtId="1" fontId="0" fillId="0" borderId="0" xfId="0" applyNumberFormat="1"/>
    <xf numFmtId="15" fontId="8" fillId="17" borderId="21" xfId="0" applyNumberFormat="1" applyFont="1" applyFill="1" applyBorder="1" applyAlignment="1">
      <alignment horizontal="left" vertical="center"/>
    </xf>
    <xf numFmtId="165" fontId="8" fillId="17" borderId="37" xfId="0" applyNumberFormat="1" applyFont="1" applyFill="1" applyBorder="1"/>
    <xf numFmtId="165" fontId="8" fillId="17" borderId="22" xfId="0" applyNumberFormat="1" applyFont="1" applyFill="1" applyBorder="1"/>
    <xf numFmtId="0" fontId="8" fillId="0" borderId="35" xfId="0" applyFont="1" applyBorder="1" applyAlignment="1">
      <alignment horizontal="center" wrapText="1"/>
    </xf>
    <xf numFmtId="0" fontId="9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9" fillId="0" borderId="11" xfId="0" applyFont="1" applyBorder="1"/>
    <xf numFmtId="0" fontId="8" fillId="0" borderId="56" xfId="0" applyFont="1" applyBorder="1" applyAlignment="1">
      <alignment horizontal="center" wrapText="1"/>
    </xf>
    <xf numFmtId="0" fontId="9" fillId="0" borderId="43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16" xfId="0" applyFont="1" applyBorder="1" applyAlignment="1">
      <alignment wrapText="1"/>
    </xf>
    <xf numFmtId="0" fontId="10" fillId="0" borderId="4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12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8" fillId="0" borderId="10" xfId="0" applyFont="1" applyBorder="1" applyAlignment="1">
      <alignment horizontal="center" wrapText="1"/>
    </xf>
    <xf numFmtId="0" fontId="9" fillId="0" borderId="15" xfId="0" applyFont="1" applyBorder="1"/>
    <xf numFmtId="0" fontId="8" fillId="0" borderId="41" xfId="0" applyFont="1" applyBorder="1" applyAlignment="1">
      <alignment horizontal="center" wrapText="1"/>
    </xf>
    <xf numFmtId="0" fontId="9" fillId="0" borderId="42" xfId="0" applyFont="1" applyBorder="1"/>
    <xf numFmtId="0" fontId="8" fillId="0" borderId="32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165" fontId="8" fillId="0" borderId="32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8" fillId="0" borderId="58" xfId="0" applyFont="1" applyBorder="1" applyAlignment="1">
      <alignment horizontal="center" wrapText="1"/>
    </xf>
    <xf numFmtId="0" fontId="9" fillId="0" borderId="59" xfId="0" applyFont="1" applyBorder="1" applyAlignment="1">
      <alignment horizontal="center"/>
    </xf>
    <xf numFmtId="3" fontId="8" fillId="0" borderId="62" xfId="0" applyNumberFormat="1" applyFont="1" applyBorder="1" applyAlignment="1">
      <alignment horizontal="center" wrapText="1"/>
    </xf>
    <xf numFmtId="3" fontId="8" fillId="0" borderId="63" xfId="0" applyNumberFormat="1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13" fillId="5" borderId="1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3" fillId="6" borderId="6" xfId="0" applyFont="1" applyFill="1" applyBorder="1" applyAlignment="1">
      <alignment horizontal="center"/>
    </xf>
    <xf numFmtId="0" fontId="13" fillId="6" borderId="31" xfId="0" applyFont="1" applyFill="1" applyBorder="1" applyAlignment="1">
      <alignment horizontal="center"/>
    </xf>
    <xf numFmtId="0" fontId="14" fillId="0" borderId="31" xfId="0" applyFont="1" applyBorder="1"/>
    <xf numFmtId="0" fontId="13" fillId="0" borderId="25" xfId="0" applyFont="1" applyBorder="1" applyAlignment="1">
      <alignment horizontal="center" wrapText="1"/>
    </xf>
    <xf numFmtId="0" fontId="13" fillId="0" borderId="34" xfId="0" applyFont="1" applyBorder="1" applyAlignment="1">
      <alignment horizontal="center" wrapText="1"/>
    </xf>
    <xf numFmtId="0" fontId="13" fillId="13" borderId="2" xfId="0" applyFont="1" applyFill="1" applyBorder="1" applyAlignment="1">
      <alignment horizontal="center"/>
    </xf>
    <xf numFmtId="0" fontId="3" fillId="2" borderId="84" xfId="0" applyFont="1" applyFill="1" applyBorder="1" applyAlignment="1">
      <alignment horizontal="center" wrapText="1"/>
    </xf>
    <xf numFmtId="0" fontId="3" fillId="2" borderId="85" xfId="0" applyFont="1" applyFill="1" applyBorder="1" applyAlignment="1">
      <alignment horizontal="center" wrapText="1"/>
    </xf>
    <xf numFmtId="0" fontId="4" fillId="0" borderId="85" xfId="0" applyFont="1" applyBorder="1" applyAlignment="1">
      <alignment wrapText="1"/>
    </xf>
    <xf numFmtId="0" fontId="4" fillId="0" borderId="86" xfId="0" applyFont="1" applyBorder="1" applyAlignment="1">
      <alignment wrapText="1"/>
    </xf>
    <xf numFmtId="0" fontId="10" fillId="0" borderId="78" xfId="0" applyFont="1" applyBorder="1" applyAlignment="1">
      <alignment horizontal="center" wrapText="1"/>
    </xf>
    <xf numFmtId="0" fontId="9" fillId="0" borderId="79" xfId="0" applyFont="1" applyBorder="1"/>
    <xf numFmtId="0" fontId="11" fillId="0" borderId="62" xfId="0" applyFont="1" applyBorder="1" applyAlignment="1">
      <alignment horizontal="center" vertical="center" wrapText="1"/>
    </xf>
    <xf numFmtId="0" fontId="9" fillId="0" borderId="76" xfId="0" applyFont="1" applyBorder="1" applyAlignment="1">
      <alignment wrapText="1"/>
    </xf>
    <xf numFmtId="0" fontId="3" fillId="2" borderId="78" xfId="0" applyFont="1" applyFill="1" applyBorder="1" applyAlignment="1">
      <alignment horizontal="center"/>
    </xf>
    <xf numFmtId="0" fontId="3" fillId="2" borderId="75" xfId="0" applyFont="1" applyFill="1" applyBorder="1" applyAlignment="1">
      <alignment horizontal="center"/>
    </xf>
    <xf numFmtId="0" fontId="3" fillId="3" borderId="78" xfId="0" applyFont="1" applyFill="1" applyBorder="1" applyAlignment="1">
      <alignment horizontal="center"/>
    </xf>
    <xf numFmtId="0" fontId="4" fillId="0" borderId="83" xfId="0" applyFont="1" applyBorder="1"/>
    <xf numFmtId="0" fontId="4" fillId="0" borderId="75" xfId="0" applyFont="1" applyBorder="1"/>
    <xf numFmtId="0" fontId="5" fillId="0" borderId="83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4"/>
  <sheetViews>
    <sheetView tabSelected="1" zoomScaleNormal="100" zoomScaleSheetLayoutView="100" workbookViewId="0">
      <pane ySplit="2" topLeftCell="A3" activePane="bottomLeft" state="frozen"/>
      <selection pane="bottomLeft" activeCell="A57" sqref="A57:XFD57"/>
    </sheetView>
  </sheetViews>
  <sheetFormatPr defaultColWidth="15.140625" defaultRowHeight="15" customHeight="1" x14ac:dyDescent="0.25"/>
  <cols>
    <col min="1" max="1" width="12.5703125" style="43" customWidth="1"/>
    <col min="2" max="2" width="41.7109375" style="44" bestFit="1" customWidth="1"/>
    <col min="3" max="3" width="9.85546875" style="1" bestFit="1" customWidth="1"/>
    <col min="4" max="4" width="10.140625" style="1" bestFit="1" customWidth="1"/>
    <col min="5" max="5" width="9.7109375" style="2" bestFit="1" customWidth="1"/>
    <col min="6" max="6" width="10" style="2" bestFit="1" customWidth="1"/>
    <col min="7" max="7" width="18.42578125" style="2" bestFit="1" customWidth="1"/>
    <col min="8" max="8" width="18.42578125" style="4" bestFit="1" customWidth="1"/>
    <col min="9" max="9" width="9.140625" style="1" bestFit="1" customWidth="1"/>
    <col min="10" max="10" width="8.85546875" style="1" bestFit="1" customWidth="1"/>
    <col min="11" max="11" width="8" style="1" bestFit="1" customWidth="1"/>
    <col min="12" max="12" width="9.5703125" style="1" bestFit="1" customWidth="1"/>
    <col min="13" max="13" width="9.42578125" style="1" bestFit="1" customWidth="1"/>
    <col min="14" max="14" width="10.7109375" style="1" bestFit="1" customWidth="1"/>
    <col min="15" max="15" width="11.28515625" style="7" bestFit="1" customWidth="1"/>
    <col min="16" max="16" width="10.85546875" style="7" bestFit="1" customWidth="1"/>
    <col min="17" max="17" width="11.140625" style="7" customWidth="1"/>
    <col min="18" max="18" width="11.28515625" style="7" customWidth="1"/>
    <col min="19" max="19" width="11" style="8" customWidth="1"/>
    <col min="20" max="20" width="11.140625" style="7" customWidth="1"/>
    <col min="21" max="21" width="11" style="7" customWidth="1"/>
    <col min="22" max="22" width="11.7109375" style="7" customWidth="1"/>
    <col min="23" max="23" width="12.140625" style="7" customWidth="1"/>
    <col min="24" max="24" width="11.28515625" style="7" customWidth="1"/>
    <col min="25" max="25" width="11.140625" style="7" customWidth="1"/>
    <col min="26" max="26" width="11.85546875" style="7" customWidth="1"/>
    <col min="27" max="27" width="10.140625" style="7" customWidth="1"/>
    <col min="28" max="28" width="10.5703125" style="1" customWidth="1"/>
    <col min="29" max="32" width="10.85546875" style="1" bestFit="1" customWidth="1"/>
    <col min="33" max="33" width="10.140625" style="1" bestFit="1" customWidth="1"/>
    <col min="34" max="34" width="6.7109375" style="1" customWidth="1"/>
    <col min="35" max="16384" width="15.140625" style="1"/>
  </cols>
  <sheetData>
    <row r="1" spans="1:34" ht="15.75" customHeight="1" thickBot="1" x14ac:dyDescent="0.3">
      <c r="A1" s="399" t="s">
        <v>0</v>
      </c>
      <c r="B1" s="401" t="s">
        <v>1</v>
      </c>
      <c r="C1" s="403" t="s">
        <v>188</v>
      </c>
      <c r="D1" s="404"/>
      <c r="E1" s="404"/>
      <c r="F1" s="405"/>
      <c r="G1" s="406" t="s">
        <v>2</v>
      </c>
      <c r="H1" s="407"/>
      <c r="I1" s="408" t="s">
        <v>3</v>
      </c>
      <c r="J1" s="409"/>
      <c r="K1" s="409"/>
      <c r="L1" s="409"/>
      <c r="M1" s="410"/>
      <c r="N1" s="397" t="s">
        <v>4</v>
      </c>
      <c r="O1" s="395" t="s">
        <v>5</v>
      </c>
      <c r="P1" s="415" t="s">
        <v>6</v>
      </c>
      <c r="Q1" s="415" t="s">
        <v>7</v>
      </c>
      <c r="R1" s="415" t="s">
        <v>8</v>
      </c>
      <c r="S1" s="417" t="s">
        <v>9</v>
      </c>
      <c r="T1" s="415" t="s">
        <v>10</v>
      </c>
      <c r="U1" s="415" t="s">
        <v>11</v>
      </c>
      <c r="V1" s="415" t="s">
        <v>12</v>
      </c>
      <c r="W1" s="424" t="s">
        <v>13</v>
      </c>
      <c r="X1" s="391" t="s">
        <v>115</v>
      </c>
      <c r="Y1" s="420" t="s">
        <v>116</v>
      </c>
      <c r="Z1" s="422" t="s">
        <v>149</v>
      </c>
      <c r="AA1" s="422" t="s">
        <v>150</v>
      </c>
      <c r="AB1" s="413" t="s">
        <v>14</v>
      </c>
      <c r="AC1" s="393" t="s">
        <v>14</v>
      </c>
      <c r="AD1" s="393" t="s">
        <v>14</v>
      </c>
      <c r="AE1" s="393" t="s">
        <v>14</v>
      </c>
      <c r="AF1" s="393" t="s">
        <v>14</v>
      </c>
      <c r="AG1" s="411" t="s">
        <v>65</v>
      </c>
      <c r="AH1" s="411" t="s">
        <v>65</v>
      </c>
    </row>
    <row r="2" spans="1:34" ht="15.75" customHeight="1" thickBot="1" x14ac:dyDescent="0.3">
      <c r="A2" s="400"/>
      <c r="B2" s="402"/>
      <c r="C2" s="10" t="s">
        <v>15</v>
      </c>
      <c r="D2" s="11" t="s">
        <v>16</v>
      </c>
      <c r="E2" s="11" t="s">
        <v>17</v>
      </c>
      <c r="F2" s="182" t="s">
        <v>18</v>
      </c>
      <c r="G2" s="181">
        <v>1</v>
      </c>
      <c r="H2" s="3">
        <v>2</v>
      </c>
      <c r="I2" s="14" t="s">
        <v>96</v>
      </c>
      <c r="J2" s="12" t="s">
        <v>97</v>
      </c>
      <c r="K2" s="13" t="s">
        <v>98</v>
      </c>
      <c r="L2" s="13" t="s">
        <v>99</v>
      </c>
      <c r="M2" s="13" t="s">
        <v>100</v>
      </c>
      <c r="N2" s="398"/>
      <c r="O2" s="396"/>
      <c r="P2" s="416"/>
      <c r="Q2" s="416"/>
      <c r="R2" s="416"/>
      <c r="S2" s="418"/>
      <c r="T2" s="419"/>
      <c r="U2" s="416"/>
      <c r="V2" s="416"/>
      <c r="W2" s="425"/>
      <c r="X2" s="392"/>
      <c r="Y2" s="421"/>
      <c r="Z2" s="423"/>
      <c r="AA2" s="423"/>
      <c r="AB2" s="414"/>
      <c r="AC2" s="394"/>
      <c r="AD2" s="394"/>
      <c r="AE2" s="394"/>
      <c r="AF2" s="394"/>
      <c r="AG2" s="412"/>
      <c r="AH2" s="412"/>
    </row>
    <row r="3" spans="1:34" s="73" customFormat="1" ht="14.25" customHeight="1" x14ac:dyDescent="0.25">
      <c r="A3" s="67" t="s">
        <v>19</v>
      </c>
      <c r="B3" s="184" t="s">
        <v>20</v>
      </c>
      <c r="C3" s="192">
        <f>'Annual Qualifications '!C3</f>
        <v>43473</v>
      </c>
      <c r="D3" s="61">
        <f>'Annual Qualifications '!D3</f>
        <v>43592</v>
      </c>
      <c r="E3" s="61">
        <v>43711</v>
      </c>
      <c r="F3" s="183"/>
      <c r="G3" s="151" t="s">
        <v>334</v>
      </c>
      <c r="H3" s="152"/>
      <c r="I3" s="69"/>
      <c r="J3" s="69"/>
      <c r="K3" s="69"/>
      <c r="L3" s="69"/>
      <c r="M3" s="69"/>
      <c r="N3" s="70">
        <f>Mileage!CM3</f>
        <v>482</v>
      </c>
      <c r="O3" s="310"/>
      <c r="P3" s="71"/>
      <c r="Q3" s="71"/>
      <c r="R3" s="71"/>
      <c r="S3" s="71"/>
      <c r="T3" s="71"/>
      <c r="U3" s="71"/>
      <c r="V3" s="71"/>
      <c r="W3" s="311"/>
      <c r="X3" s="311"/>
      <c r="Y3" s="84"/>
      <c r="Z3" s="312"/>
      <c r="AA3" s="312"/>
      <c r="AB3" s="313"/>
      <c r="AC3" s="61"/>
      <c r="AD3" s="61"/>
      <c r="AE3" s="61"/>
      <c r="AF3" s="61"/>
      <c r="AG3" s="61"/>
      <c r="AH3" s="61"/>
    </row>
    <row r="4" spans="1:34" s="73" customFormat="1" ht="14.25" customHeight="1" x14ac:dyDescent="0.25">
      <c r="A4" s="74" t="s">
        <v>21</v>
      </c>
      <c r="B4" s="65" t="str">
        <f>HYPERLINK("http://www.combatvet.org/members/showMember.asp?LID=8083","Robbie ""Ghost Rider"" Williams")</f>
        <v>Robbie "Ghost Rider" Williams</v>
      </c>
      <c r="C4" s="193"/>
      <c r="D4" s="61"/>
      <c r="E4" s="61"/>
      <c r="F4" s="183"/>
      <c r="G4" s="151"/>
      <c r="H4" s="152"/>
      <c r="I4" s="69"/>
      <c r="J4" s="69"/>
      <c r="K4" s="69"/>
      <c r="L4" s="69"/>
      <c r="M4" s="69"/>
      <c r="N4" s="70">
        <f>Mileage!CM4</f>
        <v>0</v>
      </c>
      <c r="O4" s="213"/>
      <c r="P4" s="76"/>
      <c r="Q4" s="76"/>
      <c r="R4" s="76"/>
      <c r="S4" s="76"/>
      <c r="T4" s="76"/>
      <c r="U4" s="76"/>
      <c r="V4" s="76"/>
      <c r="W4" s="314"/>
      <c r="X4" s="314"/>
      <c r="Y4" s="84"/>
      <c r="Z4" s="315"/>
      <c r="AA4" s="315"/>
      <c r="AB4" s="316"/>
      <c r="AC4" s="62"/>
      <c r="AD4" s="62"/>
      <c r="AE4" s="62"/>
      <c r="AF4" s="62"/>
      <c r="AG4" s="62"/>
      <c r="AH4" s="62"/>
    </row>
    <row r="5" spans="1:34" s="73" customFormat="1" ht="14.25" customHeight="1" x14ac:dyDescent="0.25">
      <c r="A5" s="74" t="s">
        <v>22</v>
      </c>
      <c r="B5" s="65" t="str">
        <f>HYPERLINK("http://www.combatvet.org/members/showMember.asp?LID=8941","Marcus ""Cyclone"" Smoot")</f>
        <v>Marcus "Cyclone" Smoot</v>
      </c>
      <c r="C5" s="193"/>
      <c r="D5" s="61"/>
      <c r="E5" s="61"/>
      <c r="F5" s="183"/>
      <c r="G5" s="151"/>
      <c r="H5" s="152"/>
      <c r="I5" s="69"/>
      <c r="J5" s="69"/>
      <c r="K5" s="69"/>
      <c r="L5" s="69"/>
      <c r="M5" s="69"/>
      <c r="N5" s="70">
        <f>Mileage!CM5</f>
        <v>6763</v>
      </c>
      <c r="O5" s="213">
        <v>41859</v>
      </c>
      <c r="P5" s="76">
        <v>41986</v>
      </c>
      <c r="Q5" s="76">
        <v>41986</v>
      </c>
      <c r="R5" s="76">
        <v>42283</v>
      </c>
      <c r="S5" s="76"/>
      <c r="T5" s="76"/>
      <c r="U5" s="76"/>
      <c r="V5" s="76"/>
      <c r="W5" s="314"/>
      <c r="X5" s="314"/>
      <c r="Y5" s="84"/>
      <c r="Z5" s="315"/>
      <c r="AA5" s="315"/>
      <c r="AB5" s="316"/>
      <c r="AC5" s="62"/>
      <c r="AD5" s="62"/>
      <c r="AE5" s="62"/>
      <c r="AF5" s="62"/>
      <c r="AG5" s="62"/>
      <c r="AH5" s="62"/>
    </row>
    <row r="6" spans="1:34" s="73" customFormat="1" ht="14.25" customHeight="1" x14ac:dyDescent="0.25">
      <c r="A6" s="296" t="s">
        <v>322</v>
      </c>
      <c r="B6" s="65" t="s">
        <v>323</v>
      </c>
      <c r="C6" s="193"/>
      <c r="D6" s="61"/>
      <c r="E6" s="61">
        <f>'Annual Qualifications '!E6</f>
        <v>43683</v>
      </c>
      <c r="F6" s="183">
        <v>43774</v>
      </c>
      <c r="G6" s="151" t="s">
        <v>336</v>
      </c>
      <c r="H6" s="152"/>
      <c r="I6" s="69"/>
      <c r="J6" s="69"/>
      <c r="K6" s="69"/>
      <c r="L6" s="69"/>
      <c r="M6" s="69"/>
      <c r="N6" s="70">
        <f>Mileage!CM6</f>
        <v>599</v>
      </c>
      <c r="O6" s="213"/>
      <c r="P6" s="76"/>
      <c r="Q6" s="76"/>
      <c r="R6" s="76"/>
      <c r="S6" s="76"/>
      <c r="T6" s="76"/>
      <c r="U6" s="76"/>
      <c r="V6" s="76"/>
      <c r="W6" s="314"/>
      <c r="X6" s="314"/>
      <c r="Y6" s="84"/>
      <c r="Z6" s="315"/>
      <c r="AA6" s="315"/>
      <c r="AB6" s="316"/>
      <c r="AC6" s="62"/>
      <c r="AD6" s="62"/>
      <c r="AE6" s="62"/>
      <c r="AF6" s="62"/>
      <c r="AG6" s="62"/>
      <c r="AH6" s="62"/>
    </row>
    <row r="7" spans="1:34" s="73" customFormat="1" ht="14.25" customHeight="1" x14ac:dyDescent="0.25">
      <c r="A7" s="74" t="s">
        <v>23</v>
      </c>
      <c r="B7" s="65" t="str">
        <f>HYPERLINK("http://www.combatvet.org/members/showMember.asp?LID=9416","Scott ""Big Dawg"" Johnson")</f>
        <v>Scott "Big Dawg" Johnson</v>
      </c>
      <c r="C7" s="193">
        <f>'Annual Qualifications '!C7</f>
        <v>43473</v>
      </c>
      <c r="D7" s="61">
        <f>'Annual Qualifications '!D7</f>
        <v>43592</v>
      </c>
      <c r="E7" s="61">
        <f>'Annual Qualifications '!E7</f>
        <v>43648</v>
      </c>
      <c r="F7" s="183">
        <v>43739</v>
      </c>
      <c r="G7" s="151" t="s">
        <v>313</v>
      </c>
      <c r="H7" s="152" t="s">
        <v>334</v>
      </c>
      <c r="I7" s="69" t="str">
        <f>'Annual Qualifications '!I7</f>
        <v>NC 15-4</v>
      </c>
      <c r="J7" s="69"/>
      <c r="K7" s="69"/>
      <c r="L7" s="69"/>
      <c r="M7" s="69" t="str">
        <f>'Annual Qualifications '!N7</f>
        <v>MD 40-1</v>
      </c>
      <c r="N7" s="70">
        <f>Mileage!CM7</f>
        <v>1753</v>
      </c>
      <c r="O7" s="213"/>
      <c r="P7" s="76"/>
      <c r="Q7" s="76"/>
      <c r="R7" s="76"/>
      <c r="S7" s="76"/>
      <c r="T7" s="76"/>
      <c r="U7" s="76"/>
      <c r="V7" s="76"/>
      <c r="W7" s="314"/>
      <c r="X7" s="314"/>
      <c r="Y7" s="84"/>
      <c r="Z7" s="315"/>
      <c r="AA7" s="315"/>
      <c r="AB7" s="316"/>
      <c r="AC7" s="62"/>
      <c r="AD7" s="62"/>
      <c r="AE7" s="62"/>
      <c r="AF7" s="62"/>
      <c r="AG7" s="62"/>
      <c r="AH7" s="62"/>
    </row>
    <row r="8" spans="1:34" s="73" customFormat="1" ht="14.25" customHeight="1" x14ac:dyDescent="0.25">
      <c r="A8" s="74" t="s">
        <v>24</v>
      </c>
      <c r="B8" s="65" t="str">
        <f>HYPERLINK("http://www.combatvet.org/members/showMember.asp?LID=9586","michael ""cordless"" geci")</f>
        <v>michael "cordless" geci</v>
      </c>
      <c r="C8" s="193"/>
      <c r="D8" s="61"/>
      <c r="E8" s="61"/>
      <c r="F8" s="183"/>
      <c r="G8" s="151"/>
      <c r="H8" s="152"/>
      <c r="I8" s="69"/>
      <c r="J8" s="69"/>
      <c r="K8" s="69"/>
      <c r="L8" s="69"/>
      <c r="M8" s="69"/>
      <c r="N8" s="70">
        <f>Mileage!CM8</f>
        <v>0</v>
      </c>
      <c r="O8" s="213"/>
      <c r="P8" s="76"/>
      <c r="Q8" s="76"/>
      <c r="R8" s="76"/>
      <c r="S8" s="76"/>
      <c r="T8" s="76"/>
      <c r="U8" s="76"/>
      <c r="V8" s="76"/>
      <c r="W8" s="314"/>
      <c r="X8" s="314"/>
      <c r="Y8" s="84"/>
      <c r="Z8" s="315"/>
      <c r="AA8" s="315"/>
      <c r="AB8" s="316"/>
      <c r="AC8" s="62"/>
      <c r="AD8" s="62"/>
      <c r="AE8" s="62"/>
      <c r="AF8" s="62"/>
      <c r="AG8" s="62"/>
      <c r="AH8" s="62"/>
    </row>
    <row r="9" spans="1:34" s="73" customFormat="1" ht="14.25" customHeight="1" x14ac:dyDescent="0.25">
      <c r="A9" s="74" t="s">
        <v>25</v>
      </c>
      <c r="B9" s="65" t="str">
        <f>HYPERLINK("http://www.combatvet.org/members/showMember.asp?LID=10224","jeffrey ""Stretch"" scott")</f>
        <v>jeffrey "Stretch" scott</v>
      </c>
      <c r="C9" s="193">
        <f>'Annual Qualifications '!C9</f>
        <v>43473</v>
      </c>
      <c r="D9" s="61"/>
      <c r="E9" s="61"/>
      <c r="F9" s="183"/>
      <c r="G9" s="151"/>
      <c r="H9" s="152"/>
      <c r="I9" s="69"/>
      <c r="J9" s="69"/>
      <c r="K9" s="69"/>
      <c r="L9" s="69"/>
      <c r="M9" s="69"/>
      <c r="N9" s="70">
        <f>Mileage!CM9</f>
        <v>8564</v>
      </c>
      <c r="O9" s="213">
        <v>41947</v>
      </c>
      <c r="P9" s="76">
        <v>41986</v>
      </c>
      <c r="Q9" s="76">
        <v>41986</v>
      </c>
      <c r="R9" s="76">
        <v>42283</v>
      </c>
      <c r="S9" s="76"/>
      <c r="T9" s="76"/>
      <c r="U9" s="76"/>
      <c r="V9" s="76"/>
      <c r="W9" s="314"/>
      <c r="X9" s="314"/>
      <c r="Y9" s="84"/>
      <c r="Z9" s="315"/>
      <c r="AA9" s="315"/>
      <c r="AB9" s="316"/>
      <c r="AC9" s="62"/>
      <c r="AD9" s="62"/>
      <c r="AE9" s="62"/>
      <c r="AF9" s="62"/>
      <c r="AG9" s="62"/>
      <c r="AH9" s="62"/>
    </row>
    <row r="10" spans="1:34" s="73" customFormat="1" ht="14.25" customHeight="1" x14ac:dyDescent="0.25">
      <c r="A10" s="291" t="s">
        <v>26</v>
      </c>
      <c r="B10" s="290" t="str">
        <f>HYPERLINK("http://www.combatvet.org/members/showMember.asp?LID=10457","DALE ""Peacemaker"" FATER")</f>
        <v>DALE "Peacemaker" FATER</v>
      </c>
      <c r="C10" s="193">
        <f>'Annual Qualifications '!C10</f>
        <v>43473</v>
      </c>
      <c r="D10" s="61">
        <f>'Annual Qualifications '!D10</f>
        <v>43557</v>
      </c>
      <c r="E10" s="61">
        <f>'Annual Qualifications '!E10</f>
        <v>43648</v>
      </c>
      <c r="F10" s="183">
        <v>43774</v>
      </c>
      <c r="G10" s="151" t="s">
        <v>334</v>
      </c>
      <c r="H10" s="152" t="s">
        <v>397</v>
      </c>
      <c r="I10" s="69"/>
      <c r="J10" s="69"/>
      <c r="K10" s="69"/>
      <c r="L10" s="69"/>
      <c r="M10" s="69"/>
      <c r="N10" s="70">
        <f>Mileage!CM10</f>
        <v>26374</v>
      </c>
      <c r="O10" s="213">
        <v>41947</v>
      </c>
      <c r="P10" s="76">
        <v>41986</v>
      </c>
      <c r="Q10" s="76">
        <v>41986</v>
      </c>
      <c r="R10" s="76">
        <v>42283</v>
      </c>
      <c r="S10" s="76">
        <v>42283</v>
      </c>
      <c r="T10" s="76">
        <v>42647</v>
      </c>
      <c r="U10" s="76">
        <v>43011</v>
      </c>
      <c r="V10" s="309">
        <v>43813</v>
      </c>
      <c r="W10" s="314"/>
      <c r="X10" s="314"/>
      <c r="Y10" s="84"/>
      <c r="Z10" s="315"/>
      <c r="AA10" s="315"/>
      <c r="AB10" s="316">
        <v>42546</v>
      </c>
      <c r="AC10" s="62"/>
      <c r="AD10" s="62"/>
      <c r="AE10" s="62"/>
      <c r="AF10" s="62"/>
      <c r="AG10" s="62">
        <v>42283</v>
      </c>
      <c r="AH10" s="62"/>
    </row>
    <row r="11" spans="1:34" s="73" customFormat="1" ht="14.25" customHeight="1" x14ac:dyDescent="0.25">
      <c r="A11" s="74" t="s">
        <v>27</v>
      </c>
      <c r="B11" s="65" t="str">
        <f>HYPERLINK("http://www.combatvet.org/members/showMember.asp?LID=10801","Michael ""Mr Lezo"" Lilly")</f>
        <v>Michael "Mr Lezo" Lilly</v>
      </c>
      <c r="C11" s="193"/>
      <c r="D11" s="61"/>
      <c r="E11" s="61"/>
      <c r="F11" s="183"/>
      <c r="G11" s="151"/>
      <c r="H11" s="152"/>
      <c r="I11" s="69"/>
      <c r="J11" s="69"/>
      <c r="K11" s="69"/>
      <c r="L11" s="69"/>
      <c r="M11" s="69"/>
      <c r="N11" s="70">
        <f>Mileage!CM11</f>
        <v>8</v>
      </c>
      <c r="O11" s="213"/>
      <c r="P11" s="76"/>
      <c r="Q11" s="76"/>
      <c r="R11" s="76"/>
      <c r="S11" s="76"/>
      <c r="T11" s="76"/>
      <c r="U11" s="76"/>
      <c r="V11" s="76"/>
      <c r="W11" s="314"/>
      <c r="X11" s="314"/>
      <c r="Y11" s="84"/>
      <c r="Z11" s="315"/>
      <c r="AA11" s="315"/>
      <c r="AB11" s="316"/>
      <c r="AC11" s="62"/>
      <c r="AD11" s="62"/>
      <c r="AE11" s="62"/>
      <c r="AF11" s="62"/>
      <c r="AG11" s="62"/>
      <c r="AH11" s="62"/>
    </row>
    <row r="12" spans="1:34" s="73" customFormat="1" ht="14.25" customHeight="1" x14ac:dyDescent="0.25">
      <c r="A12" s="74" t="s">
        <v>28</v>
      </c>
      <c r="B12" s="65" t="str">
        <f>HYPERLINK("http://www.combatvet.org/members/showMember.asp?LID=10802","Richard ""Montana"" Prekker")</f>
        <v>Richard "Montana" Prekker</v>
      </c>
      <c r="C12" s="193"/>
      <c r="D12" s="61"/>
      <c r="E12" s="61">
        <v>43711</v>
      </c>
      <c r="F12" s="183">
        <v>43739</v>
      </c>
      <c r="G12" s="151" t="s">
        <v>397</v>
      </c>
      <c r="H12" s="152"/>
      <c r="I12" s="69"/>
      <c r="J12" s="69"/>
      <c r="K12" s="69"/>
      <c r="L12" s="69"/>
      <c r="M12" s="69"/>
      <c r="N12" s="70">
        <f>Mileage!CM12</f>
        <v>684</v>
      </c>
      <c r="O12" s="213"/>
      <c r="P12" s="76"/>
      <c r="Q12" s="76"/>
      <c r="R12" s="76"/>
      <c r="S12" s="76"/>
      <c r="T12" s="76"/>
      <c r="U12" s="76"/>
      <c r="V12" s="76"/>
      <c r="W12" s="314"/>
      <c r="X12" s="314"/>
      <c r="Y12" s="84"/>
      <c r="Z12" s="315"/>
      <c r="AA12" s="315"/>
      <c r="AB12" s="316"/>
      <c r="AC12" s="62"/>
      <c r="AD12" s="62"/>
      <c r="AE12" s="62"/>
      <c r="AF12" s="62"/>
      <c r="AG12" s="62"/>
      <c r="AH12" s="62"/>
    </row>
    <row r="13" spans="1:34" s="73" customFormat="1" ht="14.25" customHeight="1" x14ac:dyDescent="0.25">
      <c r="A13" s="291" t="s">
        <v>30</v>
      </c>
      <c r="B13" s="293" t="str">
        <f>HYPERLINK("http://www.combatvet.org/members/showMember.asp?LID=13730","Steven ""StoneCold"" Bunker")</f>
        <v>Steven "StoneCold" Bunker</v>
      </c>
      <c r="C13" s="193">
        <f>'Annual Qualifications '!C13</f>
        <v>43501</v>
      </c>
      <c r="D13" s="61">
        <f>'Annual Qualifications '!D13</f>
        <v>43557</v>
      </c>
      <c r="E13" s="61">
        <f>'Annual Qualifications '!E13</f>
        <v>43648</v>
      </c>
      <c r="F13" s="183">
        <v>43739</v>
      </c>
      <c r="G13" s="151" t="s">
        <v>313</v>
      </c>
      <c r="H13" s="152" t="s">
        <v>334</v>
      </c>
      <c r="I13" s="79" t="s">
        <v>29</v>
      </c>
      <c r="J13" s="79" t="s">
        <v>240</v>
      </c>
      <c r="K13" s="79" t="s">
        <v>123</v>
      </c>
      <c r="L13" s="79" t="s">
        <v>114</v>
      </c>
      <c r="M13" s="79" t="s">
        <v>120</v>
      </c>
      <c r="N13" s="80">
        <f>Mileage!CM13</f>
        <v>46607</v>
      </c>
      <c r="O13" s="317">
        <v>41860</v>
      </c>
      <c r="P13" s="81">
        <v>41986</v>
      </c>
      <c r="Q13" s="81">
        <v>42283</v>
      </c>
      <c r="R13" s="81">
        <v>42283</v>
      </c>
      <c r="S13" s="81">
        <v>42647</v>
      </c>
      <c r="T13" s="81">
        <v>43011</v>
      </c>
      <c r="U13" s="81">
        <v>43011</v>
      </c>
      <c r="V13" s="81">
        <v>43375</v>
      </c>
      <c r="W13" s="318">
        <v>43449</v>
      </c>
      <c r="X13" s="319">
        <v>43813</v>
      </c>
      <c r="Y13" s="121">
        <v>43813</v>
      </c>
      <c r="Z13" s="320">
        <v>43813</v>
      </c>
      <c r="AA13" s="321"/>
      <c r="AB13" s="322">
        <v>42371</v>
      </c>
      <c r="AC13" s="323">
        <v>42476</v>
      </c>
      <c r="AD13" s="323">
        <v>42540</v>
      </c>
      <c r="AE13" s="323"/>
      <c r="AF13" s="323"/>
      <c r="AG13" s="323"/>
      <c r="AH13" s="323"/>
    </row>
    <row r="14" spans="1:34" s="73" customFormat="1" ht="14.25" customHeight="1" x14ac:dyDescent="0.25">
      <c r="A14" s="82" t="s">
        <v>134</v>
      </c>
      <c r="B14" s="52" t="s">
        <v>135</v>
      </c>
      <c r="C14" s="193">
        <f>'Annual Qualifications '!C14</f>
        <v>43529</v>
      </c>
      <c r="D14" s="61">
        <f>'Annual Qualifications '!D14</f>
        <v>43557</v>
      </c>
      <c r="E14" s="61">
        <f>'Annual Qualifications '!E14</f>
        <v>43648</v>
      </c>
      <c r="F14" s="183">
        <v>43739</v>
      </c>
      <c r="G14" s="151" t="s">
        <v>398</v>
      </c>
      <c r="H14" s="152"/>
      <c r="I14" s="75"/>
      <c r="J14" s="75"/>
      <c r="K14" s="75"/>
      <c r="L14" s="75"/>
      <c r="M14" s="75"/>
      <c r="N14" s="86">
        <f>Mileage!CM14</f>
        <v>1071</v>
      </c>
      <c r="O14" s="214"/>
      <c r="P14" s="84"/>
      <c r="Q14" s="84"/>
      <c r="R14" s="84"/>
      <c r="S14" s="84"/>
      <c r="T14" s="84"/>
      <c r="U14" s="84"/>
      <c r="V14" s="84"/>
      <c r="W14" s="84"/>
      <c r="X14" s="324"/>
      <c r="Y14" s="84"/>
      <c r="Z14" s="325"/>
      <c r="AA14" s="325"/>
      <c r="AB14" s="326"/>
      <c r="AC14" s="50"/>
      <c r="AD14" s="50"/>
      <c r="AE14" s="50"/>
      <c r="AF14" s="50"/>
      <c r="AG14" s="50"/>
      <c r="AH14" s="50"/>
    </row>
    <row r="15" spans="1:34" s="73" customFormat="1" ht="14.25" customHeight="1" x14ac:dyDescent="0.25">
      <c r="A15" s="291" t="s">
        <v>31</v>
      </c>
      <c r="B15" s="290" t="str">
        <f>HYPERLINK("http://www.combatvet.org/members/showMember.asp?LID=14498","Michael ""Half Trac"" Headrick")</f>
        <v>Michael "Half Trac" Headrick</v>
      </c>
      <c r="C15" s="193">
        <f>'Annual Qualifications '!C15</f>
        <v>43473</v>
      </c>
      <c r="D15" s="61">
        <f>'Annual Qualifications '!D15</f>
        <v>39905</v>
      </c>
      <c r="E15" s="61">
        <f>'Annual Qualifications '!E15</f>
        <v>43648</v>
      </c>
      <c r="F15" s="183">
        <v>43739</v>
      </c>
      <c r="G15" s="151" t="s">
        <v>334</v>
      </c>
      <c r="H15" s="152"/>
      <c r="I15" s="163" t="s">
        <v>216</v>
      </c>
      <c r="J15" s="69"/>
      <c r="K15" s="69"/>
      <c r="L15" s="69"/>
      <c r="M15" s="69"/>
      <c r="N15" s="70">
        <f>Mileage!CM15</f>
        <v>7254</v>
      </c>
      <c r="O15" s="213">
        <v>41860</v>
      </c>
      <c r="P15" s="76">
        <v>41986</v>
      </c>
      <c r="Q15" s="76">
        <v>43011</v>
      </c>
      <c r="R15" s="76">
        <v>43449</v>
      </c>
      <c r="S15" s="76"/>
      <c r="T15" s="76"/>
      <c r="U15" s="76"/>
      <c r="V15" s="76"/>
      <c r="W15" s="314"/>
      <c r="X15" s="314"/>
      <c r="Y15" s="84"/>
      <c r="Z15" s="315"/>
      <c r="AA15" s="315"/>
      <c r="AB15" s="316"/>
      <c r="AC15" s="62"/>
      <c r="AD15" s="62"/>
      <c r="AE15" s="62"/>
      <c r="AF15" s="62"/>
      <c r="AG15" s="62"/>
      <c r="AH15" s="62"/>
    </row>
    <row r="16" spans="1:34" s="73" customFormat="1" ht="14.25" customHeight="1" x14ac:dyDescent="0.25">
      <c r="A16" s="292" t="s">
        <v>32</v>
      </c>
      <c r="B16" s="294" t="s">
        <v>33</v>
      </c>
      <c r="C16" s="193">
        <f>'Annual Qualifications '!C16</f>
        <v>43473</v>
      </c>
      <c r="D16" s="61">
        <f>'Annual Qualifications '!D16</f>
        <v>43557</v>
      </c>
      <c r="E16" s="61">
        <f>'Annual Qualifications '!E16</f>
        <v>43648</v>
      </c>
      <c r="F16" s="183">
        <v>43739</v>
      </c>
      <c r="G16" s="151" t="s">
        <v>313</v>
      </c>
      <c r="H16" s="152" t="s">
        <v>334</v>
      </c>
      <c r="I16" s="163" t="s">
        <v>216</v>
      </c>
      <c r="J16" s="163" t="s">
        <v>240</v>
      </c>
      <c r="K16" s="69"/>
      <c r="L16" s="163" t="s">
        <v>114</v>
      </c>
      <c r="M16" s="69"/>
      <c r="N16" s="70">
        <f>Mileage!CM16</f>
        <v>20292</v>
      </c>
      <c r="O16" s="213">
        <v>42615</v>
      </c>
      <c r="P16" s="76">
        <v>42647</v>
      </c>
      <c r="Q16" s="76">
        <v>42647</v>
      </c>
      <c r="R16" s="76">
        <v>43011</v>
      </c>
      <c r="S16" s="76">
        <v>43046</v>
      </c>
      <c r="T16" s="309">
        <v>43813</v>
      </c>
      <c r="U16" s="309">
        <v>43813</v>
      </c>
      <c r="V16" s="76"/>
      <c r="W16" s="314"/>
      <c r="X16" s="314"/>
      <c r="Y16" s="84"/>
      <c r="Z16" s="315"/>
      <c r="AA16" s="315"/>
      <c r="AB16" s="390">
        <v>43813</v>
      </c>
      <c r="AC16" s="62"/>
      <c r="AD16" s="62"/>
      <c r="AE16" s="62"/>
      <c r="AF16" s="62"/>
      <c r="AG16" s="62"/>
      <c r="AH16" s="62"/>
    </row>
    <row r="17" spans="1:34" s="73" customFormat="1" ht="14.25" customHeight="1" x14ac:dyDescent="0.25">
      <c r="A17" s="88" t="s">
        <v>78</v>
      </c>
      <c r="B17" s="52" t="s">
        <v>79</v>
      </c>
      <c r="C17" s="193"/>
      <c r="D17" s="61"/>
      <c r="E17" s="61"/>
      <c r="F17" s="183"/>
      <c r="G17" s="151" t="s">
        <v>334</v>
      </c>
      <c r="H17" s="152"/>
      <c r="I17" s="69"/>
      <c r="J17" s="69"/>
      <c r="K17" s="69"/>
      <c r="L17" s="69"/>
      <c r="M17" s="69" t="str">
        <f>'Annual Qualifications '!N17</f>
        <v>MD 40-1</v>
      </c>
      <c r="N17" s="70">
        <f>Mileage!CM17</f>
        <v>1158</v>
      </c>
      <c r="O17" s="213"/>
      <c r="P17" s="76"/>
      <c r="Q17" s="76"/>
      <c r="R17" s="76"/>
      <c r="S17" s="76"/>
      <c r="T17" s="76"/>
      <c r="U17" s="76"/>
      <c r="V17" s="76"/>
      <c r="W17" s="314"/>
      <c r="X17" s="314"/>
      <c r="Y17" s="84"/>
      <c r="Z17" s="315"/>
      <c r="AA17" s="315"/>
      <c r="AB17" s="316"/>
      <c r="AC17" s="62"/>
      <c r="AD17" s="62"/>
      <c r="AE17" s="62"/>
      <c r="AF17" s="62"/>
      <c r="AG17" s="62"/>
      <c r="AH17" s="62"/>
    </row>
    <row r="18" spans="1:34" s="73" customFormat="1" ht="14.25" customHeight="1" x14ac:dyDescent="0.25">
      <c r="A18" s="53" t="s">
        <v>102</v>
      </c>
      <c r="B18" s="52" t="s">
        <v>109</v>
      </c>
      <c r="C18" s="193"/>
      <c r="D18" s="61"/>
      <c r="E18" s="61"/>
      <c r="F18" s="183"/>
      <c r="G18" s="151" t="s">
        <v>313</v>
      </c>
      <c r="H18" s="152"/>
      <c r="I18" s="69"/>
      <c r="J18" s="69"/>
      <c r="K18" s="69"/>
      <c r="L18" s="69"/>
      <c r="M18" s="69"/>
      <c r="N18" s="70">
        <f>Mileage!CM18</f>
        <v>933</v>
      </c>
      <c r="O18" s="213"/>
      <c r="P18" s="76"/>
      <c r="Q18" s="76"/>
      <c r="R18" s="76"/>
      <c r="S18" s="76"/>
      <c r="T18" s="76"/>
      <c r="U18" s="76"/>
      <c r="V18" s="76"/>
      <c r="W18" s="314"/>
      <c r="X18" s="314"/>
      <c r="Y18" s="84"/>
      <c r="Z18" s="315"/>
      <c r="AA18" s="315"/>
      <c r="AB18" s="316">
        <v>42933</v>
      </c>
      <c r="AC18" s="62"/>
      <c r="AD18" s="62"/>
      <c r="AE18" s="62"/>
      <c r="AF18" s="62"/>
      <c r="AG18" s="62"/>
      <c r="AH18" s="62"/>
    </row>
    <row r="19" spans="1:34" s="73" customFormat="1" ht="14.25" customHeight="1" x14ac:dyDescent="0.25">
      <c r="A19" s="77" t="s">
        <v>34</v>
      </c>
      <c r="B19" s="90" t="s">
        <v>35</v>
      </c>
      <c r="C19" s="193">
        <f>'Annual Qualifications '!C19</f>
        <v>43473</v>
      </c>
      <c r="D19" s="61">
        <f>'Annual Qualifications '!D19</f>
        <v>43557</v>
      </c>
      <c r="E19" s="61">
        <f>'Annual Qualifications '!E19</f>
        <v>43648</v>
      </c>
      <c r="F19" s="183">
        <v>43739</v>
      </c>
      <c r="G19" s="151" t="s">
        <v>334</v>
      </c>
      <c r="H19" s="152"/>
      <c r="I19" s="69"/>
      <c r="J19" s="69"/>
      <c r="K19" s="69"/>
      <c r="L19" s="69" t="str">
        <f>'Annual Qualifications '!L19</f>
        <v>R2R</v>
      </c>
      <c r="M19" s="69"/>
      <c r="N19" s="70">
        <f>Mileage!CM19</f>
        <v>5963</v>
      </c>
      <c r="O19" s="213"/>
      <c r="P19" s="76"/>
      <c r="Q19" s="76"/>
      <c r="R19" s="76"/>
      <c r="S19" s="76"/>
      <c r="T19" s="76"/>
      <c r="U19" s="76"/>
      <c r="V19" s="76"/>
      <c r="W19" s="314"/>
      <c r="X19" s="314"/>
      <c r="Y19" s="84"/>
      <c r="Z19" s="315"/>
      <c r="AA19" s="315"/>
      <c r="AB19" s="316"/>
      <c r="AC19" s="62"/>
      <c r="AD19" s="62"/>
      <c r="AE19" s="62"/>
      <c r="AF19" s="62"/>
      <c r="AG19" s="62"/>
      <c r="AH19" s="62"/>
    </row>
    <row r="20" spans="1:34" s="73" customFormat="1" ht="14.25" customHeight="1" x14ac:dyDescent="0.25">
      <c r="A20" s="292" t="s">
        <v>36</v>
      </c>
      <c r="B20" s="294" t="s">
        <v>37</v>
      </c>
      <c r="C20" s="193">
        <f>'Annual Qualifications '!C20</f>
        <v>43473</v>
      </c>
      <c r="D20" s="61">
        <f>'Annual Qualifications '!D20</f>
        <v>43557</v>
      </c>
      <c r="E20" s="61">
        <f>'Annual Qualifications '!E20</f>
        <v>43648</v>
      </c>
      <c r="F20" s="183"/>
      <c r="G20" s="151" t="s">
        <v>334</v>
      </c>
      <c r="H20" s="152" t="s">
        <v>397</v>
      </c>
      <c r="I20" s="69"/>
      <c r="J20" s="163" t="s">
        <v>240</v>
      </c>
      <c r="K20" s="163" t="str">
        <f>'Annual Qualifications '!K20</f>
        <v>KY 1-1</v>
      </c>
      <c r="L20" s="163" t="s">
        <v>114</v>
      </c>
      <c r="M20" s="69"/>
      <c r="N20" s="70">
        <f>Mileage!CM20</f>
        <v>28378</v>
      </c>
      <c r="O20" s="213">
        <v>42145</v>
      </c>
      <c r="P20" s="76">
        <v>42283</v>
      </c>
      <c r="Q20" s="76">
        <v>42283</v>
      </c>
      <c r="R20" s="76">
        <v>42350</v>
      </c>
      <c r="S20" s="76">
        <v>42647</v>
      </c>
      <c r="T20" s="76">
        <v>43011</v>
      </c>
      <c r="U20" s="314">
        <v>43449</v>
      </c>
      <c r="V20" s="309">
        <v>43813</v>
      </c>
      <c r="W20" s="314"/>
      <c r="X20" s="314"/>
      <c r="Y20" s="84"/>
      <c r="Z20" s="315"/>
      <c r="AA20" s="315"/>
      <c r="AB20" s="316">
        <v>42540</v>
      </c>
      <c r="AC20" s="62"/>
      <c r="AD20" s="62"/>
      <c r="AE20" s="62"/>
      <c r="AF20" s="62"/>
      <c r="AG20" s="62">
        <v>42283</v>
      </c>
      <c r="AH20" s="62"/>
    </row>
    <row r="21" spans="1:34" s="73" customFormat="1" ht="14.25" customHeight="1" x14ac:dyDescent="0.25">
      <c r="A21" s="295" t="s">
        <v>117</v>
      </c>
      <c r="B21" s="294" t="s">
        <v>38</v>
      </c>
      <c r="C21" s="193">
        <f>'Annual Qualifications '!C21</f>
        <v>43473</v>
      </c>
      <c r="D21" s="61">
        <f>'Annual Qualifications '!D21</f>
        <v>43557</v>
      </c>
      <c r="E21" s="61">
        <f>'Annual Qualifications '!E21</f>
        <v>43648</v>
      </c>
      <c r="F21" s="183">
        <v>43739</v>
      </c>
      <c r="G21" s="151" t="s">
        <v>334</v>
      </c>
      <c r="H21" s="152" t="s">
        <v>335</v>
      </c>
      <c r="I21" s="163" t="s">
        <v>29</v>
      </c>
      <c r="J21" s="163" t="s">
        <v>164</v>
      </c>
      <c r="K21" s="69"/>
      <c r="L21" s="163" t="str">
        <f>'Annual Qualifications '!L21</f>
        <v>R2R</v>
      </c>
      <c r="M21" s="163" t="str">
        <f>'Annual Qualifications '!N21</f>
        <v>MD 40-1</v>
      </c>
      <c r="N21" s="70">
        <f>Mileage!CM21</f>
        <v>27104</v>
      </c>
      <c r="O21" s="213">
        <v>42494</v>
      </c>
      <c r="P21" s="76">
        <v>43011</v>
      </c>
      <c r="Q21" s="76">
        <v>43046</v>
      </c>
      <c r="R21" s="76">
        <v>43193</v>
      </c>
      <c r="S21" s="76">
        <v>43375</v>
      </c>
      <c r="T21" s="314">
        <v>43449</v>
      </c>
      <c r="U21" s="309">
        <v>43505</v>
      </c>
      <c r="V21" s="309">
        <v>43813</v>
      </c>
      <c r="W21" s="314"/>
      <c r="X21" s="314"/>
      <c r="Y21" s="84"/>
      <c r="Z21" s="315"/>
      <c r="AA21" s="315"/>
      <c r="AB21" s="62">
        <v>43225</v>
      </c>
      <c r="AC21" s="62">
        <v>43365</v>
      </c>
      <c r="AD21" s="327">
        <v>43367</v>
      </c>
      <c r="AE21" s="84">
        <v>43377</v>
      </c>
      <c r="AF21" s="328">
        <v>43379</v>
      </c>
      <c r="AG21" s="62"/>
      <c r="AH21" s="62"/>
    </row>
    <row r="22" spans="1:34" s="73" customFormat="1" ht="14.25" customHeight="1" x14ac:dyDescent="0.25">
      <c r="A22" s="89" t="s">
        <v>157</v>
      </c>
      <c r="B22" s="90" t="s">
        <v>158</v>
      </c>
      <c r="C22" s="193"/>
      <c r="D22" s="61"/>
      <c r="E22" s="61"/>
      <c r="F22" s="183"/>
      <c r="G22" s="151"/>
      <c r="H22" s="152"/>
      <c r="I22" s="69"/>
      <c r="J22" s="69"/>
      <c r="K22" s="69"/>
      <c r="L22" s="69"/>
      <c r="M22" s="69"/>
      <c r="N22" s="70">
        <f>Mileage!CM22</f>
        <v>0</v>
      </c>
      <c r="O22" s="213"/>
      <c r="P22" s="76"/>
      <c r="Q22" s="76"/>
      <c r="R22" s="76"/>
      <c r="S22" s="76"/>
      <c r="T22" s="76"/>
      <c r="U22" s="76"/>
      <c r="V22" s="76"/>
      <c r="W22" s="314"/>
      <c r="X22" s="314"/>
      <c r="Y22" s="84"/>
      <c r="Z22" s="315"/>
      <c r="AA22" s="315"/>
      <c r="AB22" s="316"/>
      <c r="AC22" s="62"/>
      <c r="AD22" s="62"/>
      <c r="AE22" s="61"/>
      <c r="AF22" s="62"/>
      <c r="AG22" s="62"/>
      <c r="AH22" s="62"/>
    </row>
    <row r="23" spans="1:34" s="73" customFormat="1" ht="14.25" customHeight="1" x14ac:dyDescent="0.25">
      <c r="A23" s="295" t="s">
        <v>39</v>
      </c>
      <c r="B23" s="294" t="s">
        <v>126</v>
      </c>
      <c r="C23" s="193">
        <f>'Annual Qualifications '!C23</f>
        <v>43473</v>
      </c>
      <c r="D23" s="61">
        <f>'Annual Qualifications '!D23</f>
        <v>43557</v>
      </c>
      <c r="E23" s="61">
        <f>'Annual Qualifications '!E23</f>
        <v>43648</v>
      </c>
      <c r="F23" s="61">
        <v>43739</v>
      </c>
      <c r="G23" s="153" t="s">
        <v>313</v>
      </c>
      <c r="H23" s="152" t="s">
        <v>334</v>
      </c>
      <c r="I23" s="69"/>
      <c r="J23" s="69"/>
      <c r="K23" s="69"/>
      <c r="L23" s="69"/>
      <c r="M23" s="69"/>
      <c r="N23" s="70">
        <f>Mileage!CM23</f>
        <v>7281</v>
      </c>
      <c r="O23" s="213">
        <v>43620</v>
      </c>
      <c r="P23" s="309">
        <v>43813</v>
      </c>
      <c r="Q23" s="309">
        <v>43813</v>
      </c>
      <c r="R23" s="76"/>
      <c r="S23" s="76"/>
      <c r="T23" s="76"/>
      <c r="U23" s="76"/>
      <c r="V23" s="76"/>
      <c r="W23" s="314"/>
      <c r="X23" s="314"/>
      <c r="Y23" s="84"/>
      <c r="Z23" s="315"/>
      <c r="AA23" s="315"/>
      <c r="AB23" s="316"/>
      <c r="AC23" s="62"/>
      <c r="AD23" s="62"/>
      <c r="AE23" s="62"/>
      <c r="AF23" s="62"/>
      <c r="AG23" s="62"/>
      <c r="AH23" s="62"/>
    </row>
    <row r="24" spans="1:34" s="73" customFormat="1" ht="14.25" customHeight="1" x14ac:dyDescent="0.25">
      <c r="A24" s="89" t="s">
        <v>41</v>
      </c>
      <c r="B24" s="90" t="s">
        <v>42</v>
      </c>
      <c r="C24" s="193">
        <f>'Annual Qualifications '!C24</f>
        <v>43501</v>
      </c>
      <c r="D24" s="61"/>
      <c r="E24" s="61"/>
      <c r="F24" s="61"/>
      <c r="G24" s="153" t="s">
        <v>334</v>
      </c>
      <c r="H24" s="152"/>
      <c r="I24" s="69"/>
      <c r="J24" s="69"/>
      <c r="K24" s="69"/>
      <c r="L24" s="69"/>
      <c r="M24" s="69"/>
      <c r="N24" s="70">
        <f>Mileage!CM24</f>
        <v>1097</v>
      </c>
      <c r="O24" s="213"/>
      <c r="P24" s="76"/>
      <c r="Q24" s="76"/>
      <c r="R24" s="76"/>
      <c r="S24" s="76"/>
      <c r="T24" s="76"/>
      <c r="U24" s="76"/>
      <c r="V24" s="76"/>
      <c r="W24" s="314"/>
      <c r="X24" s="314"/>
      <c r="Y24" s="84"/>
      <c r="Z24" s="315"/>
      <c r="AA24" s="315"/>
      <c r="AB24" s="316"/>
      <c r="AC24" s="62"/>
      <c r="AD24" s="62"/>
      <c r="AE24" s="62"/>
      <c r="AF24" s="62"/>
      <c r="AG24" s="62"/>
      <c r="AH24" s="62"/>
    </row>
    <row r="25" spans="1:34" s="73" customFormat="1" ht="14.25" customHeight="1" x14ac:dyDescent="0.25">
      <c r="A25" s="90" t="s">
        <v>43</v>
      </c>
      <c r="B25" s="52" t="s">
        <v>44</v>
      </c>
      <c r="C25" s="193">
        <f>'Annual Qualifications '!C25</f>
        <v>43473</v>
      </c>
      <c r="D25" s="61">
        <f>'Annual Qualifications '!D25</f>
        <v>43557</v>
      </c>
      <c r="E25" s="61"/>
      <c r="F25" s="61"/>
      <c r="G25" s="153" t="s">
        <v>334</v>
      </c>
      <c r="H25" s="152" t="s">
        <v>397</v>
      </c>
      <c r="I25" s="69"/>
      <c r="J25" s="69"/>
      <c r="K25" s="69"/>
      <c r="L25" s="69" t="str">
        <f>'Annual Qualifications '!L25</f>
        <v>R2R</v>
      </c>
      <c r="M25" s="69"/>
      <c r="N25" s="70">
        <f>Mileage!CM25</f>
        <v>17083</v>
      </c>
      <c r="O25" s="213">
        <v>42288</v>
      </c>
      <c r="P25" s="76">
        <v>42647</v>
      </c>
      <c r="Q25" s="76">
        <v>42647</v>
      </c>
      <c r="R25" s="76">
        <v>42647</v>
      </c>
      <c r="S25" s="76">
        <v>43011</v>
      </c>
      <c r="T25" s="314">
        <v>43449</v>
      </c>
      <c r="U25" s="76"/>
      <c r="V25" s="76"/>
      <c r="W25" s="314"/>
      <c r="X25" s="314"/>
      <c r="Y25" s="84"/>
      <c r="Z25" s="315"/>
      <c r="AA25" s="315"/>
      <c r="AB25" s="316">
        <v>42540</v>
      </c>
      <c r="AC25" s="62"/>
      <c r="AD25" s="62"/>
      <c r="AE25" s="62"/>
      <c r="AF25" s="62"/>
      <c r="AG25" s="62"/>
      <c r="AH25" s="62"/>
    </row>
    <row r="26" spans="1:34" s="73" customFormat="1" ht="14.25" customHeight="1" x14ac:dyDescent="0.25">
      <c r="A26" s="83" t="s">
        <v>63</v>
      </c>
      <c r="B26" s="52" t="s">
        <v>64</v>
      </c>
      <c r="C26" s="193">
        <f>'Annual Qualifications '!C26</f>
        <v>43529</v>
      </c>
      <c r="D26" s="61"/>
      <c r="E26" s="61"/>
      <c r="F26" s="61"/>
      <c r="G26" s="153"/>
      <c r="H26" s="152"/>
      <c r="I26" s="69"/>
      <c r="J26" s="69"/>
      <c r="K26" s="69"/>
      <c r="L26" s="69"/>
      <c r="M26" s="69"/>
      <c r="N26" s="70">
        <f>Mileage!CM26</f>
        <v>648</v>
      </c>
      <c r="O26" s="213"/>
      <c r="P26" s="76"/>
      <c r="Q26" s="76"/>
      <c r="R26" s="76"/>
      <c r="S26" s="76"/>
      <c r="T26" s="76"/>
      <c r="U26" s="76"/>
      <c r="V26" s="76"/>
      <c r="W26" s="314"/>
      <c r="X26" s="314"/>
      <c r="Y26" s="84"/>
      <c r="Z26" s="315"/>
      <c r="AA26" s="315"/>
      <c r="AB26" s="316"/>
      <c r="AC26" s="62"/>
      <c r="AD26" s="62"/>
      <c r="AE26" s="62"/>
      <c r="AF26" s="62"/>
      <c r="AG26" s="62"/>
      <c r="AH26" s="62"/>
    </row>
    <row r="27" spans="1:34" s="73" customFormat="1" ht="14.25" customHeight="1" x14ac:dyDescent="0.25">
      <c r="A27" s="297" t="s">
        <v>68</v>
      </c>
      <c r="B27" s="280" t="s">
        <v>69</v>
      </c>
      <c r="C27" s="193">
        <f>'Annual Qualifications '!C27</f>
        <v>43501</v>
      </c>
      <c r="D27" s="61">
        <f>'Annual Qualifications '!D27</f>
        <v>43557</v>
      </c>
      <c r="E27" s="61">
        <f>'Annual Qualifications '!E27</f>
        <v>43648</v>
      </c>
      <c r="F27" s="61">
        <v>43739</v>
      </c>
      <c r="G27" s="153" t="s">
        <v>313</v>
      </c>
      <c r="H27" s="152" t="s">
        <v>334</v>
      </c>
      <c r="I27" s="69"/>
      <c r="J27" s="69"/>
      <c r="K27" s="69"/>
      <c r="L27" s="163" t="str">
        <f>'Annual Qualifications '!L27</f>
        <v>R2R</v>
      </c>
      <c r="M27" s="69"/>
      <c r="N27" s="70">
        <f>Mileage!CM27</f>
        <v>4000</v>
      </c>
      <c r="O27" s="213">
        <v>43620</v>
      </c>
      <c r="P27" s="309">
        <v>43813</v>
      </c>
      <c r="Q27" s="76"/>
      <c r="R27" s="76"/>
      <c r="S27" s="76"/>
      <c r="T27" s="76"/>
      <c r="U27" s="76"/>
      <c r="V27" s="76"/>
      <c r="W27" s="314"/>
      <c r="X27" s="314"/>
      <c r="Y27" s="84"/>
      <c r="Z27" s="315"/>
      <c r="AA27" s="315"/>
      <c r="AB27" s="390">
        <v>43813</v>
      </c>
      <c r="AC27" s="62"/>
      <c r="AD27" s="62"/>
      <c r="AE27" s="62"/>
      <c r="AF27" s="62"/>
      <c r="AG27" s="62"/>
      <c r="AH27" s="62"/>
    </row>
    <row r="28" spans="1:34" s="73" customFormat="1" ht="14.25" customHeight="1" x14ac:dyDescent="0.25">
      <c r="A28" s="83" t="s">
        <v>72</v>
      </c>
      <c r="B28" s="52" t="s">
        <v>71</v>
      </c>
      <c r="C28" s="193">
        <f>'Annual Qualifications '!C28</f>
        <v>43501</v>
      </c>
      <c r="D28" s="61"/>
      <c r="E28" s="61">
        <f>'Annual Qualifications '!E28</f>
        <v>43648</v>
      </c>
      <c r="F28" s="61">
        <v>43739</v>
      </c>
      <c r="G28" s="153" t="s">
        <v>334</v>
      </c>
      <c r="H28" s="152"/>
      <c r="I28" s="69" t="s">
        <v>29</v>
      </c>
      <c r="J28" s="69"/>
      <c r="K28" s="69"/>
      <c r="L28" s="69"/>
      <c r="M28" s="69"/>
      <c r="N28" s="70">
        <f>Mileage!CM28</f>
        <v>2641</v>
      </c>
      <c r="O28" s="213"/>
      <c r="P28" s="76"/>
      <c r="Q28" s="76"/>
      <c r="R28" s="76"/>
      <c r="S28" s="76"/>
      <c r="T28" s="76"/>
      <c r="U28" s="76"/>
      <c r="V28" s="76"/>
      <c r="W28" s="314"/>
      <c r="X28" s="314"/>
      <c r="Y28" s="84"/>
      <c r="Z28" s="315"/>
      <c r="AA28" s="315"/>
      <c r="AB28" s="316"/>
      <c r="AC28" s="62"/>
      <c r="AD28" s="62"/>
      <c r="AE28" s="62"/>
      <c r="AF28" s="62"/>
      <c r="AG28" s="62"/>
      <c r="AH28" s="62"/>
    </row>
    <row r="29" spans="1:34" s="73" customFormat="1" ht="14.25" customHeight="1" x14ac:dyDescent="0.25">
      <c r="A29" s="83" t="s">
        <v>73</v>
      </c>
      <c r="B29" s="52" t="s">
        <v>74</v>
      </c>
      <c r="C29" s="193"/>
      <c r="D29" s="61"/>
      <c r="E29" s="61"/>
      <c r="F29" s="61"/>
      <c r="G29" s="153"/>
      <c r="H29" s="152"/>
      <c r="I29" s="69"/>
      <c r="J29" s="69"/>
      <c r="K29" s="69"/>
      <c r="L29" s="69"/>
      <c r="M29" s="69"/>
      <c r="N29" s="70">
        <f>Mileage!CM29</f>
        <v>333</v>
      </c>
      <c r="O29" s="213"/>
      <c r="P29" s="76"/>
      <c r="Q29" s="76"/>
      <c r="R29" s="76"/>
      <c r="S29" s="76"/>
      <c r="T29" s="76"/>
      <c r="U29" s="76"/>
      <c r="V29" s="81"/>
      <c r="W29" s="318"/>
      <c r="X29" s="318"/>
      <c r="Y29" s="84"/>
      <c r="Z29" s="321"/>
      <c r="AA29" s="321"/>
      <c r="AB29" s="322"/>
      <c r="AC29" s="323"/>
      <c r="AD29" s="62"/>
      <c r="AE29" s="62"/>
      <c r="AF29" s="62"/>
      <c r="AG29" s="62"/>
      <c r="AH29" s="62"/>
    </row>
    <row r="30" spans="1:34" s="73" customFormat="1" ht="14.25" customHeight="1" x14ac:dyDescent="0.25">
      <c r="A30" s="83" t="s">
        <v>76</v>
      </c>
      <c r="B30" s="52" t="s">
        <v>77</v>
      </c>
      <c r="C30" s="193"/>
      <c r="D30" s="61"/>
      <c r="E30" s="61"/>
      <c r="F30" s="61"/>
      <c r="G30" s="153"/>
      <c r="H30" s="152"/>
      <c r="I30" s="79" t="s">
        <v>29</v>
      </c>
      <c r="J30" s="79"/>
      <c r="K30" s="79"/>
      <c r="L30" s="79"/>
      <c r="M30" s="79"/>
      <c r="N30" s="65">
        <f>Mileage!CM30</f>
        <v>1389</v>
      </c>
      <c r="O30" s="214"/>
      <c r="P30" s="84"/>
      <c r="Q30" s="84"/>
      <c r="R30" s="84"/>
      <c r="S30" s="84"/>
      <c r="T30" s="84"/>
      <c r="U30" s="324"/>
      <c r="V30" s="84"/>
      <c r="W30" s="84"/>
      <c r="X30" s="324"/>
      <c r="Y30" s="84"/>
      <c r="Z30" s="325"/>
      <c r="AA30" s="325"/>
      <c r="AB30" s="326"/>
      <c r="AC30" s="50"/>
      <c r="AD30" s="326"/>
      <c r="AE30" s="326"/>
      <c r="AF30" s="50"/>
      <c r="AG30" s="50"/>
      <c r="AH30" s="50"/>
    </row>
    <row r="31" spans="1:34" s="73" customFormat="1" ht="14.25" customHeight="1" x14ac:dyDescent="0.25">
      <c r="A31" s="297" t="s">
        <v>121</v>
      </c>
      <c r="B31" s="298" t="s">
        <v>122</v>
      </c>
      <c r="C31" s="193">
        <f>'Annual Qualifications '!C31</f>
        <v>43473</v>
      </c>
      <c r="D31" s="61">
        <f>'Annual Qualifications '!D31</f>
        <v>43557</v>
      </c>
      <c r="E31" s="61">
        <f>'Annual Qualifications '!E31</f>
        <v>43648</v>
      </c>
      <c r="F31" s="61">
        <v>43739</v>
      </c>
      <c r="G31" s="153" t="s">
        <v>313</v>
      </c>
      <c r="H31" s="152" t="s">
        <v>334</v>
      </c>
      <c r="I31" s="75"/>
      <c r="J31" s="75"/>
      <c r="K31" s="75"/>
      <c r="L31" s="75"/>
      <c r="M31" s="75"/>
      <c r="N31" s="65">
        <f>Mileage!CM31</f>
        <v>6544</v>
      </c>
      <c r="O31" s="214">
        <v>43364</v>
      </c>
      <c r="P31" s="121">
        <v>43813</v>
      </c>
      <c r="Q31" s="121">
        <v>43813</v>
      </c>
      <c r="R31" s="121">
        <v>43813</v>
      </c>
      <c r="S31" s="84"/>
      <c r="T31" s="84"/>
      <c r="U31" s="324"/>
      <c r="V31" s="84"/>
      <c r="W31" s="84"/>
      <c r="X31" s="324"/>
      <c r="Y31" s="84"/>
      <c r="Z31" s="325"/>
      <c r="AA31" s="325"/>
      <c r="AB31" s="389">
        <v>43813</v>
      </c>
      <c r="AC31" s="50"/>
      <c r="AD31" s="326"/>
      <c r="AE31" s="326"/>
      <c r="AF31" s="50"/>
      <c r="AG31" s="50"/>
      <c r="AH31" s="50"/>
    </row>
    <row r="32" spans="1:34" s="73" customFormat="1" ht="14.25" customHeight="1" x14ac:dyDescent="0.25">
      <c r="A32" s="52" t="s">
        <v>231</v>
      </c>
      <c r="B32" s="52" t="s">
        <v>230</v>
      </c>
      <c r="C32" s="193">
        <f>'Annual Qualifications '!C32</f>
        <v>0</v>
      </c>
      <c r="D32" s="61">
        <f>'Annual Qualifications '!D32</f>
        <v>43557</v>
      </c>
      <c r="E32" s="61"/>
      <c r="F32" s="61"/>
      <c r="G32" s="153"/>
      <c r="H32" s="152"/>
      <c r="I32" s="75"/>
      <c r="J32" s="75"/>
      <c r="K32" s="75"/>
      <c r="L32" s="75"/>
      <c r="M32" s="75"/>
      <c r="N32" s="92">
        <f>Mileage!CM32</f>
        <v>75</v>
      </c>
      <c r="O32" s="329"/>
      <c r="P32" s="93"/>
      <c r="Q32" s="93"/>
      <c r="R32" s="330"/>
      <c r="S32" s="93"/>
      <c r="T32" s="93"/>
      <c r="U32" s="331"/>
      <c r="V32" s="84"/>
      <c r="W32" s="84"/>
      <c r="X32" s="324"/>
      <c r="Y32" s="84"/>
      <c r="Z32" s="325"/>
      <c r="AA32" s="325"/>
      <c r="AB32" s="326"/>
      <c r="AC32" s="50"/>
      <c r="AD32" s="332"/>
      <c r="AE32" s="332"/>
      <c r="AF32" s="64"/>
      <c r="AG32" s="64"/>
      <c r="AH32" s="64"/>
    </row>
    <row r="33" spans="1:34" s="73" customFormat="1" ht="14.25" customHeight="1" x14ac:dyDescent="0.25">
      <c r="A33" s="83" t="s">
        <v>82</v>
      </c>
      <c r="B33" s="186" t="s">
        <v>81</v>
      </c>
      <c r="C33" s="193">
        <f>'Annual Qualifications '!C33</f>
        <v>43473</v>
      </c>
      <c r="D33" s="61">
        <f>'Annual Qualifications '!D33</f>
        <v>43557</v>
      </c>
      <c r="E33" s="61">
        <f>'Annual Qualifications '!E33</f>
        <v>43683</v>
      </c>
      <c r="F33" s="61">
        <v>43739</v>
      </c>
      <c r="G33" s="153"/>
      <c r="H33" s="152"/>
      <c r="I33" s="75" t="s">
        <v>29</v>
      </c>
      <c r="J33" s="75"/>
      <c r="K33" s="75"/>
      <c r="L33" s="75"/>
      <c r="M33" s="75"/>
      <c r="N33" s="92">
        <f>Mileage!CM33</f>
        <v>6145</v>
      </c>
      <c r="O33" s="329">
        <v>42675</v>
      </c>
      <c r="P33" s="93">
        <v>43011</v>
      </c>
      <c r="Q33" s="93">
        <v>43011</v>
      </c>
      <c r="R33" s="314">
        <v>43449</v>
      </c>
      <c r="S33" s="93"/>
      <c r="T33" s="93"/>
      <c r="U33" s="331"/>
      <c r="V33" s="84"/>
      <c r="W33" s="84"/>
      <c r="X33" s="324"/>
      <c r="Y33" s="84"/>
      <c r="Z33" s="325"/>
      <c r="AA33" s="325"/>
      <c r="AB33" s="326">
        <v>43582</v>
      </c>
      <c r="AC33" s="50"/>
      <c r="AD33" s="332"/>
      <c r="AE33" s="332"/>
      <c r="AF33" s="64"/>
      <c r="AG33" s="64"/>
      <c r="AH33" s="64"/>
    </row>
    <row r="34" spans="1:34" s="73" customFormat="1" ht="14.25" customHeight="1" x14ac:dyDescent="0.25">
      <c r="A34" s="83" t="s">
        <v>83</v>
      </c>
      <c r="B34" s="187" t="s">
        <v>84</v>
      </c>
      <c r="C34" s="193">
        <f>'Annual Qualifications '!C34</f>
        <v>0</v>
      </c>
      <c r="D34" s="61">
        <f>'Annual Qualifications '!D34</f>
        <v>43557</v>
      </c>
      <c r="E34" s="61"/>
      <c r="F34" s="61"/>
      <c r="G34" s="153"/>
      <c r="H34" s="152"/>
      <c r="I34" s="69"/>
      <c r="J34" s="69"/>
      <c r="K34" s="69"/>
      <c r="L34" s="69"/>
      <c r="M34" s="69"/>
      <c r="N34" s="65">
        <f>Mileage!CM34</f>
        <v>2759</v>
      </c>
      <c r="O34" s="214">
        <v>42598</v>
      </c>
      <c r="P34" s="84">
        <v>43011</v>
      </c>
      <c r="Q34" s="84"/>
      <c r="R34" s="84"/>
      <c r="S34" s="84"/>
      <c r="T34" s="84"/>
      <c r="U34" s="324"/>
      <c r="V34" s="84"/>
      <c r="W34" s="84"/>
      <c r="X34" s="324"/>
      <c r="Y34" s="84"/>
      <c r="Z34" s="325"/>
      <c r="AA34" s="325"/>
      <c r="AB34" s="326"/>
      <c r="AC34" s="50"/>
      <c r="AD34" s="326"/>
      <c r="AE34" s="326"/>
      <c r="AF34" s="50"/>
      <c r="AG34" s="50"/>
      <c r="AH34" s="50"/>
    </row>
    <row r="35" spans="1:34" s="73" customFormat="1" ht="14.25" customHeight="1" x14ac:dyDescent="0.25">
      <c r="A35" s="83" t="s">
        <v>88</v>
      </c>
      <c r="B35" s="187" t="s">
        <v>87</v>
      </c>
      <c r="C35" s="193">
        <f>'Annual Qualifications '!C35</f>
        <v>43529</v>
      </c>
      <c r="D35" s="61">
        <f>'Annual Qualifications '!D35</f>
        <v>43557</v>
      </c>
      <c r="E35" s="61">
        <f>'Annual Qualifications '!E35</f>
        <v>43648</v>
      </c>
      <c r="F35" s="61">
        <v>43739</v>
      </c>
      <c r="G35" s="153" t="s">
        <v>313</v>
      </c>
      <c r="H35" s="152" t="s">
        <v>334</v>
      </c>
      <c r="I35" s="69"/>
      <c r="J35" s="69"/>
      <c r="K35" s="69"/>
      <c r="L35" s="69"/>
      <c r="M35" s="69"/>
      <c r="N35" s="65">
        <f>Mileage!CM35</f>
        <v>1646</v>
      </c>
      <c r="O35" s="214"/>
      <c r="P35" s="84"/>
      <c r="Q35" s="84"/>
      <c r="R35" s="84"/>
      <c r="S35" s="84"/>
      <c r="T35" s="84"/>
      <c r="U35" s="84"/>
      <c r="V35" s="84"/>
      <c r="W35" s="84"/>
      <c r="X35" s="324"/>
      <c r="Y35" s="84"/>
      <c r="Z35" s="325"/>
      <c r="AA35" s="325"/>
      <c r="AB35" s="326"/>
      <c r="AC35" s="50"/>
      <c r="AD35" s="50"/>
      <c r="AE35" s="50"/>
      <c r="AF35" s="50"/>
      <c r="AG35" s="50"/>
      <c r="AH35" s="50"/>
    </row>
    <row r="36" spans="1:34" s="73" customFormat="1" ht="14.25" customHeight="1" x14ac:dyDescent="0.25">
      <c r="A36" s="83" t="s">
        <v>221</v>
      </c>
      <c r="B36" s="187" t="s">
        <v>222</v>
      </c>
      <c r="C36" s="193"/>
      <c r="D36" s="61"/>
      <c r="E36" s="61"/>
      <c r="F36" s="61"/>
      <c r="G36" s="153"/>
      <c r="H36" s="152"/>
      <c r="I36" s="69"/>
      <c r="J36" s="69"/>
      <c r="K36" s="69"/>
      <c r="L36" s="69"/>
      <c r="M36" s="69"/>
      <c r="N36" s="92">
        <f>Mileage!CM36</f>
        <v>60</v>
      </c>
      <c r="O36" s="329"/>
      <c r="P36" s="93"/>
      <c r="Q36" s="93"/>
      <c r="R36" s="93"/>
      <c r="S36" s="93"/>
      <c r="T36" s="93"/>
      <c r="U36" s="93"/>
      <c r="V36" s="93"/>
      <c r="W36" s="93"/>
      <c r="X36" s="331"/>
      <c r="Y36" s="84"/>
      <c r="Z36" s="333"/>
      <c r="AA36" s="333"/>
      <c r="AB36" s="332"/>
      <c r="AC36" s="64"/>
      <c r="AD36" s="64"/>
      <c r="AE36" s="64"/>
      <c r="AF36" s="64"/>
      <c r="AG36" s="64"/>
      <c r="AH36" s="64"/>
    </row>
    <row r="37" spans="1:34" s="73" customFormat="1" ht="14.25" customHeight="1" x14ac:dyDescent="0.25">
      <c r="A37" s="95" t="s">
        <v>107</v>
      </c>
      <c r="B37" s="188" t="s">
        <v>108</v>
      </c>
      <c r="C37" s="193">
        <f>'Annual Qualifications '!C37</f>
        <v>43473</v>
      </c>
      <c r="D37" s="61"/>
      <c r="E37" s="61">
        <f>'Annual Qualifications '!E37</f>
        <v>43648</v>
      </c>
      <c r="F37" s="61">
        <v>43774</v>
      </c>
      <c r="G37" s="153"/>
      <c r="H37" s="152"/>
      <c r="I37" s="78"/>
      <c r="J37" s="78"/>
      <c r="K37" s="78"/>
      <c r="L37" s="78"/>
      <c r="M37" s="78"/>
      <c r="N37" s="92">
        <f>Mileage!CM37</f>
        <v>1035</v>
      </c>
      <c r="O37" s="329"/>
      <c r="P37" s="93"/>
      <c r="Q37" s="93"/>
      <c r="R37" s="93"/>
      <c r="S37" s="93"/>
      <c r="T37" s="93"/>
      <c r="U37" s="93"/>
      <c r="V37" s="93"/>
      <c r="W37" s="93"/>
      <c r="X37" s="331"/>
      <c r="Y37" s="84"/>
      <c r="Z37" s="333"/>
      <c r="AA37" s="333"/>
      <c r="AB37" s="332"/>
      <c r="AC37" s="64"/>
      <c r="AD37" s="64"/>
      <c r="AE37" s="64"/>
      <c r="AF37" s="64"/>
      <c r="AG37" s="64"/>
      <c r="AH37" s="64"/>
    </row>
    <row r="38" spans="1:34" s="73" customFormat="1" ht="14.25" customHeight="1" x14ac:dyDescent="0.25">
      <c r="A38" s="83" t="s">
        <v>110</v>
      </c>
      <c r="B38" s="187" t="s">
        <v>111</v>
      </c>
      <c r="C38" s="193">
        <f>'Annual Qualifications '!C38</f>
        <v>43473</v>
      </c>
      <c r="D38" s="61">
        <f>'Annual Qualifications '!D38</f>
        <v>43592</v>
      </c>
      <c r="E38" s="61">
        <f>'Annual Qualifications '!E38</f>
        <v>43648</v>
      </c>
      <c r="F38" s="61">
        <v>43739</v>
      </c>
      <c r="G38" s="153" t="s">
        <v>313</v>
      </c>
      <c r="H38" s="152" t="s">
        <v>334</v>
      </c>
      <c r="I38" s="78"/>
      <c r="J38" s="78"/>
      <c r="K38" s="78"/>
      <c r="L38" s="78"/>
      <c r="M38" s="78"/>
      <c r="N38" s="92">
        <f>Mileage!CM38</f>
        <v>2210</v>
      </c>
      <c r="O38" s="214"/>
      <c r="P38" s="84"/>
      <c r="Q38" s="84"/>
      <c r="R38" s="84"/>
      <c r="S38" s="84"/>
      <c r="T38" s="84"/>
      <c r="U38" s="84"/>
      <c r="V38" s="84"/>
      <c r="W38" s="84"/>
      <c r="X38" s="324"/>
      <c r="Y38" s="84"/>
      <c r="Z38" s="325"/>
      <c r="AA38" s="325"/>
      <c r="AB38" s="326"/>
      <c r="AC38" s="50"/>
      <c r="AD38" s="50"/>
      <c r="AE38" s="50"/>
      <c r="AF38" s="50"/>
      <c r="AG38" s="50"/>
      <c r="AH38" s="50"/>
    </row>
    <row r="39" spans="1:34" s="73" customFormat="1" ht="14.25" customHeight="1" x14ac:dyDescent="0.25">
      <c r="A39" s="95" t="s">
        <v>112</v>
      </c>
      <c r="B39" s="188" t="s">
        <v>113</v>
      </c>
      <c r="C39" s="193"/>
      <c r="D39" s="61"/>
      <c r="E39" s="61"/>
      <c r="F39" s="61"/>
      <c r="G39" s="153"/>
      <c r="H39" s="152"/>
      <c r="I39" s="78"/>
      <c r="J39" s="78"/>
      <c r="K39" s="78"/>
      <c r="L39" s="78"/>
      <c r="M39" s="78"/>
      <c r="N39" s="92">
        <f>Mileage!CM39</f>
        <v>406</v>
      </c>
      <c r="O39" s="329"/>
      <c r="P39" s="93"/>
      <c r="Q39" s="93"/>
      <c r="R39" s="84"/>
      <c r="S39" s="93"/>
      <c r="T39" s="93"/>
      <c r="U39" s="93"/>
      <c r="V39" s="93"/>
      <c r="W39" s="93"/>
      <c r="X39" s="331"/>
      <c r="Y39" s="84"/>
      <c r="Z39" s="333"/>
      <c r="AA39" s="333"/>
      <c r="AB39" s="332"/>
      <c r="AC39" s="64"/>
      <c r="AD39" s="64"/>
      <c r="AE39" s="64"/>
      <c r="AF39" s="64"/>
      <c r="AG39" s="64"/>
      <c r="AH39" s="64"/>
    </row>
    <row r="40" spans="1:34" s="73" customFormat="1" ht="14.25" customHeight="1" x14ac:dyDescent="0.25">
      <c r="A40" s="52" t="s">
        <v>234</v>
      </c>
      <c r="B40" s="187" t="s">
        <v>235</v>
      </c>
      <c r="C40" s="193">
        <f>'Annual Qualifications '!C40</f>
        <v>0</v>
      </c>
      <c r="D40" s="61">
        <f>'Annual Qualifications '!D40</f>
        <v>43592</v>
      </c>
      <c r="E40" s="61"/>
      <c r="F40" s="61"/>
      <c r="G40" s="153"/>
      <c r="H40" s="152"/>
      <c r="I40" s="78"/>
      <c r="J40" s="78"/>
      <c r="K40" s="78"/>
      <c r="L40" s="78"/>
      <c r="M40" s="78"/>
      <c r="N40" s="92">
        <f>Mileage!CM40</f>
        <v>88</v>
      </c>
      <c r="O40" s="329"/>
      <c r="P40" s="93"/>
      <c r="Q40" s="93"/>
      <c r="R40" s="330"/>
      <c r="S40" s="93"/>
      <c r="T40" s="93"/>
      <c r="U40" s="93"/>
      <c r="V40" s="93"/>
      <c r="W40" s="93"/>
      <c r="X40" s="331"/>
      <c r="Y40" s="84"/>
      <c r="Z40" s="333"/>
      <c r="AA40" s="333"/>
      <c r="AB40" s="332"/>
      <c r="AC40" s="64"/>
      <c r="AD40" s="64"/>
      <c r="AE40" s="64"/>
      <c r="AF40" s="64"/>
      <c r="AG40" s="64"/>
      <c r="AH40" s="64"/>
    </row>
    <row r="41" spans="1:34" s="73" customFormat="1" ht="14.25" customHeight="1" x14ac:dyDescent="0.25">
      <c r="A41" s="297" t="s">
        <v>119</v>
      </c>
      <c r="B41" s="299" t="s">
        <v>118</v>
      </c>
      <c r="C41" s="193">
        <f>'Annual Qualifications '!C41</f>
        <v>43473</v>
      </c>
      <c r="D41" s="61">
        <f>'Annual Qualifications '!D41</f>
        <v>43557</v>
      </c>
      <c r="E41" s="61">
        <f>'Annual Qualifications '!E41</f>
        <v>43648</v>
      </c>
      <c r="F41" s="61">
        <v>43739</v>
      </c>
      <c r="G41" s="153" t="s">
        <v>313</v>
      </c>
      <c r="H41" s="152" t="s">
        <v>334</v>
      </c>
      <c r="I41" s="162" t="s">
        <v>216</v>
      </c>
      <c r="J41" s="78"/>
      <c r="K41" s="162" t="str">
        <f>'Annual Qualifications '!K41</f>
        <v>KY 1-1</v>
      </c>
      <c r="L41" s="162" t="s">
        <v>166</v>
      </c>
      <c r="M41" s="78"/>
      <c r="N41" s="92">
        <f>Mileage!CM41</f>
        <v>18218</v>
      </c>
      <c r="O41" s="214">
        <v>42968</v>
      </c>
      <c r="P41" s="84">
        <v>43046</v>
      </c>
      <c r="Q41" s="84">
        <v>43256</v>
      </c>
      <c r="R41" s="314">
        <v>43449</v>
      </c>
      <c r="S41" s="121">
        <v>43813</v>
      </c>
      <c r="T41" s="121">
        <v>43813</v>
      </c>
      <c r="U41" s="84"/>
      <c r="V41" s="84"/>
      <c r="W41" s="84"/>
      <c r="X41" s="324"/>
      <c r="Y41" s="84"/>
      <c r="Z41" s="325"/>
      <c r="AA41" s="325"/>
      <c r="AB41" s="326"/>
      <c r="AC41" s="50"/>
      <c r="AD41" s="50"/>
      <c r="AE41" s="50"/>
      <c r="AF41" s="50"/>
      <c r="AG41" s="50"/>
      <c r="AH41" s="50"/>
    </row>
    <row r="42" spans="1:34" s="73" customFormat="1" ht="14.25" customHeight="1" x14ac:dyDescent="0.25">
      <c r="A42" s="83" t="s">
        <v>152</v>
      </c>
      <c r="B42" s="52" t="s">
        <v>153</v>
      </c>
      <c r="C42" s="193"/>
      <c r="D42" s="61"/>
      <c r="E42" s="61"/>
      <c r="F42" s="61"/>
      <c r="G42" s="153"/>
      <c r="H42" s="152"/>
      <c r="I42" s="78"/>
      <c r="J42" s="78"/>
      <c r="K42" s="78"/>
      <c r="L42" s="78"/>
      <c r="M42" s="78"/>
      <c r="N42" s="65">
        <f>Mileage!CM42</f>
        <v>302</v>
      </c>
      <c r="O42" s="329"/>
      <c r="P42" s="93"/>
      <c r="Q42" s="93"/>
      <c r="R42" s="93"/>
      <c r="S42" s="93"/>
      <c r="T42" s="93"/>
      <c r="U42" s="93"/>
      <c r="V42" s="93"/>
      <c r="W42" s="93"/>
      <c r="X42" s="331"/>
      <c r="Y42" s="84"/>
      <c r="Z42" s="333"/>
      <c r="AA42" s="333"/>
      <c r="AB42" s="332"/>
      <c r="AC42" s="64"/>
      <c r="AD42" s="64"/>
      <c r="AE42" s="64"/>
      <c r="AF42" s="64"/>
      <c r="AG42" s="64"/>
      <c r="AH42" s="64"/>
    </row>
    <row r="43" spans="1:34" s="73" customFormat="1" ht="14.25" customHeight="1" x14ac:dyDescent="0.25">
      <c r="A43" s="82" t="s">
        <v>125</v>
      </c>
      <c r="B43" s="52" t="s">
        <v>124</v>
      </c>
      <c r="C43" s="193">
        <f>'Annual Qualifications '!C43</f>
        <v>43529</v>
      </c>
      <c r="D43" s="61">
        <f>'Annual Qualifications '!D43</f>
        <v>43557</v>
      </c>
      <c r="E43" s="61">
        <f>'Annual Qualifications '!E43</f>
        <v>43648</v>
      </c>
      <c r="F43" s="61">
        <v>43774</v>
      </c>
      <c r="G43" s="153"/>
      <c r="H43" s="152"/>
      <c r="I43" s="78"/>
      <c r="J43" s="78"/>
      <c r="K43" s="78"/>
      <c r="L43" s="78"/>
      <c r="M43" s="78"/>
      <c r="N43" s="65">
        <f>Mileage!CM43</f>
        <v>950</v>
      </c>
      <c r="O43" s="214"/>
      <c r="P43" s="84"/>
      <c r="Q43" s="84"/>
      <c r="R43" s="84"/>
      <c r="S43" s="84"/>
      <c r="T43" s="84"/>
      <c r="U43" s="84"/>
      <c r="V43" s="84"/>
      <c r="W43" s="84"/>
      <c r="X43" s="324"/>
      <c r="Y43" s="84"/>
      <c r="Z43" s="325"/>
      <c r="AA43" s="325"/>
      <c r="AB43" s="326"/>
      <c r="AC43" s="50"/>
      <c r="AD43" s="50"/>
      <c r="AE43" s="50"/>
      <c r="AF43" s="50"/>
      <c r="AG43" s="50"/>
      <c r="AH43" s="50"/>
    </row>
    <row r="44" spans="1:34" s="73" customFormat="1" ht="14.25" customHeight="1" x14ac:dyDescent="0.25">
      <c r="A44" s="82" t="s">
        <v>127</v>
      </c>
      <c r="B44" s="52" t="s">
        <v>128</v>
      </c>
      <c r="C44" s="193">
        <f>'Annual Qualifications '!C44</f>
        <v>43473</v>
      </c>
      <c r="D44" s="61">
        <f>'Annual Qualifications '!D44</f>
        <v>43557</v>
      </c>
      <c r="E44" s="61">
        <f>'Annual Qualifications '!E44</f>
        <v>43648</v>
      </c>
      <c r="F44" s="61">
        <v>43774</v>
      </c>
      <c r="G44" s="153" t="s">
        <v>334</v>
      </c>
      <c r="H44" s="152"/>
      <c r="I44" s="78"/>
      <c r="J44" s="78"/>
      <c r="K44" s="78"/>
      <c r="L44" s="78"/>
      <c r="M44" s="78"/>
      <c r="N44" s="65">
        <f>Mileage!CM44</f>
        <v>2975</v>
      </c>
      <c r="O44" s="214"/>
      <c r="P44" s="84"/>
      <c r="Q44" s="84"/>
      <c r="R44" s="84"/>
      <c r="S44" s="84"/>
      <c r="T44" s="84"/>
      <c r="U44" s="84"/>
      <c r="V44" s="84"/>
      <c r="W44" s="84"/>
      <c r="X44" s="324"/>
      <c r="Y44" s="84"/>
      <c r="Z44" s="325"/>
      <c r="AA44" s="325"/>
      <c r="AB44" s="326"/>
      <c r="AC44" s="50"/>
      <c r="AD44" s="50"/>
      <c r="AE44" s="50"/>
      <c r="AF44" s="50"/>
      <c r="AG44" s="50"/>
      <c r="AH44" s="50"/>
    </row>
    <row r="45" spans="1:34" s="73" customFormat="1" ht="14.25" customHeight="1" x14ac:dyDescent="0.25">
      <c r="A45" s="82" t="s">
        <v>132</v>
      </c>
      <c r="B45" s="52" t="s">
        <v>133</v>
      </c>
      <c r="C45" s="193">
        <f>'Annual Qualifications '!C45</f>
        <v>0</v>
      </c>
      <c r="D45" s="61">
        <f>'Annual Qualifications '!D45</f>
        <v>43557</v>
      </c>
      <c r="E45" s="61">
        <f>'Annual Qualifications '!E45</f>
        <v>43648</v>
      </c>
      <c r="F45" s="61">
        <v>43739</v>
      </c>
      <c r="G45" s="153"/>
      <c r="H45" s="152"/>
      <c r="I45" s="78"/>
      <c r="J45" s="78"/>
      <c r="K45" s="78"/>
      <c r="L45" s="78"/>
      <c r="M45" s="78"/>
      <c r="N45" s="65">
        <f>Mileage!CM45</f>
        <v>1533</v>
      </c>
      <c r="O45" s="214"/>
      <c r="P45" s="84"/>
      <c r="Q45" s="84"/>
      <c r="R45" s="84"/>
      <c r="S45" s="84"/>
      <c r="T45" s="84"/>
      <c r="U45" s="84"/>
      <c r="V45" s="84"/>
      <c r="W45" s="84"/>
      <c r="X45" s="324"/>
      <c r="Y45" s="84"/>
      <c r="Z45" s="325"/>
      <c r="AA45" s="325"/>
      <c r="AB45" s="326"/>
      <c r="AC45" s="50"/>
      <c r="AD45" s="50"/>
      <c r="AE45" s="50"/>
      <c r="AF45" s="50"/>
      <c r="AG45" s="50"/>
      <c r="AH45" s="50"/>
    </row>
    <row r="46" spans="1:34" s="73" customFormat="1" ht="14.25" customHeight="1" x14ac:dyDescent="0.25">
      <c r="A46" s="82" t="s">
        <v>140</v>
      </c>
      <c r="B46" s="52" t="s">
        <v>141</v>
      </c>
      <c r="C46" s="193">
        <f>'Annual Qualifications '!C46</f>
        <v>43473</v>
      </c>
      <c r="D46" s="61">
        <f>'Annual Qualifications '!D46</f>
        <v>43557</v>
      </c>
      <c r="E46" s="61">
        <f>'Annual Qualifications '!E46</f>
        <v>43683</v>
      </c>
      <c r="F46" s="61">
        <v>43739</v>
      </c>
      <c r="G46" s="153" t="s">
        <v>313</v>
      </c>
      <c r="H46" s="152" t="s">
        <v>334</v>
      </c>
      <c r="I46" s="78" t="s">
        <v>216</v>
      </c>
      <c r="J46" s="78"/>
      <c r="K46" s="78"/>
      <c r="L46" s="78" t="str">
        <f>'Annual Qualifications '!L46</f>
        <v>R2R</v>
      </c>
      <c r="M46" s="78"/>
      <c r="N46" s="65">
        <f>Mileage!CM46</f>
        <v>5676</v>
      </c>
      <c r="O46" s="214"/>
      <c r="P46" s="84"/>
      <c r="Q46" s="84"/>
      <c r="R46" s="84"/>
      <c r="S46" s="84"/>
      <c r="T46" s="84"/>
      <c r="U46" s="84"/>
      <c r="V46" s="84"/>
      <c r="W46" s="84"/>
      <c r="X46" s="324"/>
      <c r="Y46" s="84"/>
      <c r="Z46" s="325"/>
      <c r="AA46" s="334"/>
      <c r="AB46" s="326"/>
      <c r="AC46" s="50"/>
      <c r="AD46" s="50"/>
      <c r="AE46" s="50"/>
      <c r="AF46" s="50"/>
      <c r="AG46" s="50"/>
      <c r="AH46" s="50"/>
    </row>
    <row r="47" spans="1:34" s="73" customFormat="1" ht="14.25" customHeight="1" x14ac:dyDescent="0.25">
      <c r="A47" s="82" t="s">
        <v>143</v>
      </c>
      <c r="B47" s="52" t="s">
        <v>144</v>
      </c>
      <c r="C47" s="193"/>
      <c r="D47" s="61"/>
      <c r="E47" s="61"/>
      <c r="F47" s="61"/>
      <c r="G47" s="153"/>
      <c r="H47" s="152"/>
      <c r="I47" s="78"/>
      <c r="J47" s="78"/>
      <c r="K47" s="78"/>
      <c r="L47" s="78"/>
      <c r="M47" s="78"/>
      <c r="N47" s="86">
        <f>Mileage!CM47</f>
        <v>598</v>
      </c>
      <c r="O47" s="142"/>
      <c r="P47" s="84"/>
      <c r="Q47" s="84"/>
      <c r="R47" s="84"/>
      <c r="S47" s="84"/>
      <c r="T47" s="84"/>
      <c r="U47" s="84"/>
      <c r="V47" s="84"/>
      <c r="W47" s="84"/>
      <c r="X47" s="324"/>
      <c r="Y47" s="84"/>
      <c r="Z47" s="335"/>
      <c r="AA47" s="334"/>
      <c r="AB47" s="326"/>
      <c r="AC47" s="50"/>
      <c r="AD47" s="50"/>
      <c r="AE47" s="50"/>
      <c r="AF47" s="50"/>
      <c r="AG47" s="50"/>
      <c r="AH47" s="50"/>
    </row>
    <row r="48" spans="1:34" s="73" customFormat="1" ht="14.25" customHeight="1" x14ac:dyDescent="0.25">
      <c r="A48" s="47" t="s">
        <v>213</v>
      </c>
      <c r="B48" s="52" t="s">
        <v>285</v>
      </c>
      <c r="C48" s="193">
        <f>'Annual Qualifications '!C48</f>
        <v>43529</v>
      </c>
      <c r="D48" s="61">
        <f>'Annual Qualifications '!D48</f>
        <v>43557</v>
      </c>
      <c r="E48" s="61">
        <v>43711</v>
      </c>
      <c r="F48" s="61"/>
      <c r="G48" s="153" t="s">
        <v>334</v>
      </c>
      <c r="H48" s="152"/>
      <c r="I48" s="78"/>
      <c r="J48" s="78"/>
      <c r="K48" s="78"/>
      <c r="L48" s="78"/>
      <c r="M48" s="78"/>
      <c r="N48" s="86">
        <f>Mileage!CM48</f>
        <v>511</v>
      </c>
      <c r="O48" s="142"/>
      <c r="P48" s="84"/>
      <c r="Q48" s="84"/>
      <c r="R48" s="84"/>
      <c r="S48" s="84"/>
      <c r="T48" s="84"/>
      <c r="U48" s="84"/>
      <c r="V48" s="84"/>
      <c r="W48" s="84"/>
      <c r="X48" s="324"/>
      <c r="Y48" s="84"/>
      <c r="Z48" s="335"/>
      <c r="AA48" s="334"/>
      <c r="AB48" s="326"/>
      <c r="AC48" s="50"/>
      <c r="AD48" s="50"/>
      <c r="AE48" s="50"/>
      <c r="AF48" s="50"/>
      <c r="AG48" s="50"/>
      <c r="AH48" s="50"/>
    </row>
    <row r="49" spans="1:34" s="73" customFormat="1" ht="14.25" customHeight="1" x14ac:dyDescent="0.25">
      <c r="A49" s="82" t="s">
        <v>155</v>
      </c>
      <c r="B49" s="52" t="s">
        <v>186</v>
      </c>
      <c r="C49" s="193">
        <f>'Annual Qualifications '!C49</f>
        <v>43473</v>
      </c>
      <c r="D49" s="61">
        <f>'Annual Qualifications '!D49</f>
        <v>43592</v>
      </c>
      <c r="E49" s="61">
        <f>'Annual Qualifications '!E49</f>
        <v>43648</v>
      </c>
      <c r="F49" s="61">
        <v>43739</v>
      </c>
      <c r="G49" s="153" t="s">
        <v>334</v>
      </c>
      <c r="H49" s="152"/>
      <c r="I49" s="78"/>
      <c r="J49" s="78"/>
      <c r="K49" s="78"/>
      <c r="L49" s="78"/>
      <c r="M49" s="78"/>
      <c r="N49" s="86">
        <f>Mileage!CM49</f>
        <v>501</v>
      </c>
      <c r="O49" s="142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335"/>
      <c r="AA49" s="334"/>
      <c r="AB49" s="326"/>
      <c r="AC49" s="50"/>
      <c r="AD49" s="50"/>
      <c r="AE49" s="50"/>
      <c r="AF49" s="50"/>
      <c r="AG49" s="50"/>
      <c r="AH49" s="50"/>
    </row>
    <row r="50" spans="1:34" s="73" customFormat="1" ht="14.25" customHeight="1" x14ac:dyDescent="0.25">
      <c r="A50" s="297" t="s">
        <v>156</v>
      </c>
      <c r="B50" s="280" t="s">
        <v>75</v>
      </c>
      <c r="C50" s="193">
        <f>'Annual Qualifications '!C50</f>
        <v>43529</v>
      </c>
      <c r="D50" s="61">
        <f>'Annual Qualifications '!D50</f>
        <v>43557</v>
      </c>
      <c r="E50" s="61">
        <f>'Annual Qualifications '!E50</f>
        <v>43648</v>
      </c>
      <c r="F50" s="61" t="s">
        <v>417</v>
      </c>
      <c r="G50" s="153" t="s">
        <v>334</v>
      </c>
      <c r="H50" s="152" t="s">
        <v>397</v>
      </c>
      <c r="I50" s="75"/>
      <c r="J50" s="75"/>
      <c r="K50" s="75"/>
      <c r="L50" s="75"/>
      <c r="M50" s="75"/>
      <c r="N50" s="86">
        <f>Mileage!CM50</f>
        <v>4095</v>
      </c>
      <c r="O50" s="142">
        <v>42866</v>
      </c>
      <c r="P50" s="314">
        <v>43449</v>
      </c>
      <c r="Q50" s="121">
        <v>43813</v>
      </c>
      <c r="R50" s="84"/>
      <c r="S50" s="84"/>
      <c r="T50" s="84"/>
      <c r="U50" s="84"/>
      <c r="V50" s="84"/>
      <c r="W50" s="84"/>
      <c r="X50" s="84"/>
      <c r="Y50" s="84"/>
      <c r="Z50" s="335"/>
      <c r="AA50" s="334"/>
      <c r="AB50" s="326"/>
      <c r="AC50" s="50"/>
      <c r="AD50" s="50"/>
      <c r="AE50" s="50"/>
      <c r="AF50" s="50"/>
      <c r="AG50" s="50"/>
      <c r="AH50" s="50"/>
    </row>
    <row r="51" spans="1:34" s="73" customFormat="1" ht="14.25" customHeight="1" x14ac:dyDescent="0.25">
      <c r="A51" s="83" t="s">
        <v>160</v>
      </c>
      <c r="B51" s="52" t="s">
        <v>161</v>
      </c>
      <c r="C51" s="193">
        <f>'Annual Qualifications '!C51</f>
        <v>43473</v>
      </c>
      <c r="D51" s="61">
        <f>'Annual Qualifications '!D51</f>
        <v>43557</v>
      </c>
      <c r="E51" s="61">
        <f>'Annual Qualifications '!E51</f>
        <v>43648</v>
      </c>
      <c r="F51" s="61">
        <v>43739</v>
      </c>
      <c r="G51" s="153" t="s">
        <v>334</v>
      </c>
      <c r="H51" s="152"/>
      <c r="I51" s="75"/>
      <c r="J51" s="75"/>
      <c r="K51" s="75"/>
      <c r="L51" s="75"/>
      <c r="M51" s="75"/>
      <c r="N51" s="86">
        <f>Mileage!CM51</f>
        <v>450</v>
      </c>
      <c r="O51" s="142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335"/>
      <c r="AA51" s="334"/>
      <c r="AB51" s="326"/>
      <c r="AC51" s="50"/>
      <c r="AD51" s="50"/>
      <c r="AE51" s="50"/>
      <c r="AF51" s="50"/>
      <c r="AG51" s="50"/>
      <c r="AH51" s="50"/>
    </row>
    <row r="52" spans="1:34" s="73" customFormat="1" ht="13.9" customHeight="1" x14ac:dyDescent="0.25">
      <c r="A52" s="83" t="s">
        <v>237</v>
      </c>
      <c r="B52" s="52" t="s">
        <v>238</v>
      </c>
      <c r="C52" s="193">
        <f>'Annual Qualifications '!C52</f>
        <v>0</v>
      </c>
      <c r="D52" s="61">
        <f>'Annual Qualifications '!D52</f>
        <v>43592</v>
      </c>
      <c r="E52" s="61">
        <f>'Annual Qualifications '!E52</f>
        <v>43683</v>
      </c>
      <c r="F52" s="61">
        <v>43739</v>
      </c>
      <c r="G52" s="153" t="s">
        <v>334</v>
      </c>
      <c r="H52" s="152"/>
      <c r="I52" s="75"/>
      <c r="J52" s="75"/>
      <c r="K52" s="75"/>
      <c r="L52" s="75"/>
      <c r="M52" s="75"/>
      <c r="N52" s="86">
        <f>Mileage!CM52</f>
        <v>1089</v>
      </c>
      <c r="O52" s="142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335"/>
      <c r="AA52" s="334"/>
      <c r="AB52" s="326"/>
      <c r="AC52" s="50"/>
      <c r="AD52" s="50"/>
      <c r="AE52" s="50"/>
      <c r="AF52" s="50"/>
      <c r="AG52" s="50"/>
      <c r="AH52" s="50"/>
    </row>
    <row r="53" spans="1:34" s="73" customFormat="1" ht="14.25" customHeight="1" x14ac:dyDescent="0.25">
      <c r="A53" s="83" t="s">
        <v>168</v>
      </c>
      <c r="B53" s="187" t="s">
        <v>169</v>
      </c>
      <c r="C53" s="193">
        <f>'Annual Qualifications '!C53</f>
        <v>43529</v>
      </c>
      <c r="D53" s="61"/>
      <c r="E53" s="61">
        <v>43711</v>
      </c>
      <c r="F53" s="61"/>
      <c r="G53" s="153" t="s">
        <v>334</v>
      </c>
      <c r="H53" s="152"/>
      <c r="I53" s="75"/>
      <c r="J53" s="75"/>
      <c r="K53" s="75"/>
      <c r="L53" s="75"/>
      <c r="M53" s="75"/>
      <c r="N53" s="86">
        <f>Mileage!CM53</f>
        <v>431</v>
      </c>
      <c r="O53" s="142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335"/>
      <c r="AA53" s="334"/>
      <c r="AB53" s="326"/>
      <c r="AC53" s="50"/>
      <c r="AD53" s="50"/>
      <c r="AE53" s="50"/>
      <c r="AF53" s="50"/>
      <c r="AG53" s="50"/>
      <c r="AH53" s="50"/>
    </row>
    <row r="54" spans="1:34" s="73" customFormat="1" ht="14.25" customHeight="1" x14ac:dyDescent="0.25">
      <c r="A54" s="83" t="s">
        <v>201</v>
      </c>
      <c r="B54" s="187" t="s">
        <v>363</v>
      </c>
      <c r="C54" s="193">
        <f>'Annual Qualifications '!C54</f>
        <v>43473</v>
      </c>
      <c r="D54" s="61">
        <f>'Annual Qualifications '!D54</f>
        <v>43557</v>
      </c>
      <c r="E54" s="61">
        <f>'Annual Qualifications '!E54</f>
        <v>43683</v>
      </c>
      <c r="F54" s="170">
        <v>43739</v>
      </c>
      <c r="G54" s="153" t="s">
        <v>334</v>
      </c>
      <c r="H54" s="152"/>
      <c r="I54" s="75" t="s">
        <v>216</v>
      </c>
      <c r="J54" s="75"/>
      <c r="K54" s="75"/>
      <c r="L54" s="75"/>
      <c r="M54" s="75"/>
      <c r="N54" s="86">
        <f>Mileage!CM54</f>
        <v>7160</v>
      </c>
      <c r="O54" s="142">
        <v>43718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335"/>
      <c r="AA54" s="334"/>
      <c r="AB54" s="326"/>
      <c r="AC54" s="50"/>
      <c r="AD54" s="50"/>
      <c r="AE54" s="50"/>
      <c r="AF54" s="50"/>
      <c r="AG54" s="50"/>
      <c r="AH54" s="50"/>
    </row>
    <row r="55" spans="1:34" s="73" customFormat="1" ht="14.25" customHeight="1" x14ac:dyDescent="0.25">
      <c r="A55" s="83" t="s">
        <v>182</v>
      </c>
      <c r="B55" s="187" t="s">
        <v>284</v>
      </c>
      <c r="C55" s="193">
        <f>'Annual Qualifications '!C55</f>
        <v>43473</v>
      </c>
      <c r="D55" s="61">
        <f>'Annual Qualifications '!D55</f>
        <v>43557</v>
      </c>
      <c r="E55" s="61">
        <f>'Annual Qualifications '!E55</f>
        <v>43648</v>
      </c>
      <c r="F55" s="170">
        <v>43739</v>
      </c>
      <c r="G55" s="153" t="s">
        <v>334</v>
      </c>
      <c r="H55" s="152"/>
      <c r="I55" s="75"/>
      <c r="J55" s="75"/>
      <c r="K55" s="75"/>
      <c r="L55" s="75"/>
      <c r="M55" s="75"/>
      <c r="N55" s="86">
        <f>Mileage!CM55</f>
        <v>1688</v>
      </c>
      <c r="O55" s="142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335"/>
      <c r="AA55" s="334"/>
      <c r="AB55" s="326"/>
      <c r="AC55" s="50"/>
      <c r="AD55" s="50"/>
      <c r="AE55" s="50"/>
      <c r="AF55" s="50"/>
      <c r="AG55" s="50"/>
      <c r="AH55" s="50"/>
    </row>
    <row r="56" spans="1:34" s="73" customFormat="1" ht="14.25" customHeight="1" x14ac:dyDescent="0.25">
      <c r="A56" s="83" t="s">
        <v>185</v>
      </c>
      <c r="B56" s="187" t="s">
        <v>184</v>
      </c>
      <c r="C56" s="193">
        <f>'Annual Qualifications '!C56</f>
        <v>43473</v>
      </c>
      <c r="D56" s="61">
        <f>'Annual Qualifications '!D56</f>
        <v>43592</v>
      </c>
      <c r="E56" s="61">
        <f>'Annual Qualifications '!E56</f>
        <v>43648</v>
      </c>
      <c r="F56" s="170">
        <v>43774</v>
      </c>
      <c r="G56" s="153" t="s">
        <v>334</v>
      </c>
      <c r="H56" s="152"/>
      <c r="I56" s="75"/>
      <c r="J56" s="75"/>
      <c r="K56" s="75"/>
      <c r="L56" s="75"/>
      <c r="M56" s="75"/>
      <c r="N56" s="86">
        <f>Mileage!CM56</f>
        <v>210</v>
      </c>
      <c r="O56" s="142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335"/>
      <c r="AA56" s="334"/>
      <c r="AB56" s="326"/>
      <c r="AC56" s="50"/>
      <c r="AD56" s="50"/>
      <c r="AE56" s="50"/>
      <c r="AF56" s="50"/>
      <c r="AG56" s="50"/>
      <c r="AH56" s="50"/>
    </row>
    <row r="57" spans="1:34" s="73" customFormat="1" ht="14.25" customHeight="1" x14ac:dyDescent="0.25">
      <c r="A57" s="83" t="s">
        <v>204</v>
      </c>
      <c r="B57" s="189" t="s">
        <v>205</v>
      </c>
      <c r="C57" s="193">
        <f>'Annual Qualifications '!C57</f>
        <v>43473</v>
      </c>
      <c r="D57" s="61">
        <f>'Annual Qualifications '!D57</f>
        <v>43557</v>
      </c>
      <c r="E57" s="61">
        <f>'Annual Qualifications '!E57</f>
        <v>43648</v>
      </c>
      <c r="F57" s="170">
        <v>43774</v>
      </c>
      <c r="G57" s="173" t="s">
        <v>334</v>
      </c>
      <c r="H57" s="152"/>
      <c r="I57" s="75" t="s">
        <v>216</v>
      </c>
      <c r="J57" s="75"/>
      <c r="K57" s="75"/>
      <c r="L57" s="75"/>
      <c r="M57" s="75"/>
      <c r="N57" s="86">
        <f>Mileage!CM57</f>
        <v>4977</v>
      </c>
      <c r="O57" s="142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335"/>
      <c r="AA57" s="334"/>
      <c r="AB57" s="326"/>
      <c r="AC57" s="50"/>
      <c r="AD57" s="50"/>
      <c r="AE57" s="50"/>
      <c r="AF57" s="50"/>
      <c r="AG57" s="50"/>
      <c r="AH57" s="50"/>
    </row>
    <row r="58" spans="1:34" s="73" customFormat="1" ht="14.25" customHeight="1" x14ac:dyDescent="0.25">
      <c r="A58" s="117" t="s">
        <v>224</v>
      </c>
      <c r="B58" s="189" t="s">
        <v>225</v>
      </c>
      <c r="C58" s="193">
        <f>'Annual Qualifications '!C58</f>
        <v>43529</v>
      </c>
      <c r="D58" s="61">
        <f>'Annual Qualifications '!D58</f>
        <v>43557</v>
      </c>
      <c r="E58" s="61">
        <f>'Annual Qualifications '!E58</f>
        <v>43648</v>
      </c>
      <c r="F58" s="170">
        <v>43739</v>
      </c>
      <c r="G58" s="173" t="s">
        <v>334</v>
      </c>
      <c r="H58" s="152"/>
      <c r="I58" s="97"/>
      <c r="J58" s="97"/>
      <c r="K58" s="97"/>
      <c r="L58" s="97"/>
      <c r="M58" s="97"/>
      <c r="N58" s="86">
        <f>Mileage!CM58</f>
        <v>456</v>
      </c>
      <c r="O58" s="142"/>
      <c r="P58" s="84"/>
      <c r="Q58" s="84"/>
      <c r="R58" s="84"/>
      <c r="S58" s="84"/>
      <c r="T58" s="84"/>
      <c r="U58" s="84"/>
      <c r="V58" s="84"/>
      <c r="W58" s="84"/>
      <c r="X58" s="84"/>
      <c r="Y58" s="169"/>
      <c r="Z58" s="335"/>
      <c r="AA58" s="334"/>
      <c r="AB58" s="326"/>
      <c r="AC58" s="50"/>
      <c r="AD58" s="50"/>
      <c r="AE58" s="50"/>
      <c r="AF58" s="50"/>
      <c r="AG58" s="50"/>
      <c r="AH58" s="50"/>
    </row>
    <row r="59" spans="1:34" s="111" customFormat="1" ht="14.25" customHeight="1" x14ac:dyDescent="0.25">
      <c r="A59" s="9" t="s">
        <v>278</v>
      </c>
      <c r="B59" s="189" t="s">
        <v>280</v>
      </c>
      <c r="C59" s="193"/>
      <c r="D59" s="61"/>
      <c r="E59" s="61">
        <f>'Annual Qualifications '!E59</f>
        <v>43648</v>
      </c>
      <c r="F59" s="170">
        <v>43739</v>
      </c>
      <c r="G59" s="173"/>
      <c r="H59" s="152"/>
      <c r="I59" s="97"/>
      <c r="J59" s="97"/>
      <c r="K59" s="97"/>
      <c r="L59" s="97"/>
      <c r="M59" s="97"/>
      <c r="N59" s="86">
        <f>Mileage!CM70</f>
        <v>37103</v>
      </c>
      <c r="O59" s="142"/>
      <c r="P59" s="84"/>
      <c r="Q59" s="84"/>
      <c r="R59" s="84"/>
      <c r="S59" s="84"/>
      <c r="T59" s="84"/>
      <c r="U59" s="84"/>
      <c r="V59" s="84"/>
      <c r="W59" s="84"/>
      <c r="X59" s="84"/>
      <c r="Y59" s="169"/>
      <c r="Z59" s="335"/>
      <c r="AA59" s="334"/>
      <c r="AB59" s="326"/>
      <c r="AC59" s="50"/>
      <c r="AD59" s="50"/>
      <c r="AE59" s="50"/>
      <c r="AF59" s="50"/>
      <c r="AG59" s="50"/>
      <c r="AH59" s="50"/>
    </row>
    <row r="60" spans="1:34" s="111" customFormat="1" ht="14.25" customHeight="1" x14ac:dyDescent="0.25">
      <c r="A60" s="9" t="s">
        <v>279</v>
      </c>
      <c r="B60" s="189" t="s">
        <v>281</v>
      </c>
      <c r="C60" s="193"/>
      <c r="D60" s="61"/>
      <c r="E60" s="61">
        <f>'Annual Qualifications '!E60</f>
        <v>43648</v>
      </c>
      <c r="F60" s="170">
        <v>43774</v>
      </c>
      <c r="G60" s="173"/>
      <c r="H60" s="152"/>
      <c r="I60" s="97"/>
      <c r="J60" s="97"/>
      <c r="K60" s="97"/>
      <c r="L60" s="97"/>
      <c r="M60" s="97"/>
      <c r="N60" s="86">
        <f>Mileage!CM71</f>
        <v>18977</v>
      </c>
      <c r="O60" s="142"/>
      <c r="P60" s="84"/>
      <c r="Q60" s="84"/>
      <c r="R60" s="84"/>
      <c r="S60" s="84"/>
      <c r="T60" s="84"/>
      <c r="U60" s="84"/>
      <c r="V60" s="84"/>
      <c r="W60" s="84"/>
      <c r="X60" s="84"/>
      <c r="Y60" s="169"/>
      <c r="Z60" s="335"/>
      <c r="AA60" s="334"/>
      <c r="AB60" s="326"/>
      <c r="AC60" s="50"/>
      <c r="AD60" s="50"/>
      <c r="AE60" s="50"/>
      <c r="AF60" s="50"/>
      <c r="AG60" s="50"/>
      <c r="AH60" s="50"/>
    </row>
    <row r="61" spans="1:34" s="111" customFormat="1" ht="14.25" customHeight="1" x14ac:dyDescent="0.25">
      <c r="A61" s="9" t="s">
        <v>282</v>
      </c>
      <c r="B61" s="189" t="s">
        <v>283</v>
      </c>
      <c r="C61" s="193"/>
      <c r="D61" s="61"/>
      <c r="E61" s="61">
        <f>'Annual Qualifications '!E61</f>
        <v>43648</v>
      </c>
      <c r="F61" s="170">
        <v>43739</v>
      </c>
      <c r="G61" s="173"/>
      <c r="H61" s="152"/>
      <c r="I61" s="97"/>
      <c r="J61" s="97"/>
      <c r="K61" s="97"/>
      <c r="L61" s="97"/>
      <c r="M61" s="97"/>
      <c r="N61" s="86">
        <f>Mileage!CM72</f>
        <v>16937</v>
      </c>
      <c r="O61" s="142"/>
      <c r="P61" s="84"/>
      <c r="Q61" s="84"/>
      <c r="R61" s="84"/>
      <c r="S61" s="84"/>
      <c r="T61" s="84"/>
      <c r="U61" s="84"/>
      <c r="V61" s="84"/>
      <c r="W61" s="84"/>
      <c r="X61" s="84"/>
      <c r="Y61" s="169"/>
      <c r="Z61" s="335"/>
      <c r="AA61" s="334"/>
      <c r="AB61" s="326"/>
      <c r="AC61" s="50"/>
      <c r="AD61" s="50"/>
      <c r="AE61" s="50"/>
      <c r="AF61" s="50"/>
      <c r="AG61" s="50"/>
      <c r="AH61" s="50"/>
    </row>
    <row r="62" spans="1:34" s="111" customFormat="1" ht="14.25" customHeight="1" x14ac:dyDescent="0.25">
      <c r="A62" s="136" t="s">
        <v>324</v>
      </c>
      <c r="B62" s="127" t="s">
        <v>327</v>
      </c>
      <c r="C62" s="193"/>
      <c r="D62" s="61"/>
      <c r="E62" s="61">
        <v>43711</v>
      </c>
      <c r="F62" s="170">
        <v>43739</v>
      </c>
      <c r="G62" s="173" t="s">
        <v>334</v>
      </c>
      <c r="H62" s="152"/>
      <c r="I62" s="97"/>
      <c r="J62" s="97"/>
      <c r="K62" s="97"/>
      <c r="L62" s="97"/>
      <c r="M62" s="97"/>
      <c r="N62" s="177">
        <f>Mileage!CM62</f>
        <v>372</v>
      </c>
      <c r="O62" s="142"/>
      <c r="P62" s="84"/>
      <c r="Q62" s="84"/>
      <c r="R62" s="84"/>
      <c r="S62" s="84"/>
      <c r="T62" s="84"/>
      <c r="U62" s="84"/>
      <c r="V62" s="84"/>
      <c r="W62" s="84"/>
      <c r="X62" s="84"/>
      <c r="Y62" s="169"/>
      <c r="Z62" s="335"/>
      <c r="AA62" s="334"/>
      <c r="AB62" s="326"/>
      <c r="AC62" s="50"/>
      <c r="AD62" s="50"/>
      <c r="AE62" s="50"/>
      <c r="AF62" s="50"/>
      <c r="AG62" s="50"/>
      <c r="AH62" s="50"/>
    </row>
    <row r="63" spans="1:34" s="111" customFormat="1" ht="14.25" customHeight="1" x14ac:dyDescent="0.25">
      <c r="A63" s="136" t="s">
        <v>325</v>
      </c>
      <c r="B63" s="127" t="s">
        <v>328</v>
      </c>
      <c r="C63" s="193"/>
      <c r="D63" s="61"/>
      <c r="E63" s="61">
        <v>43711</v>
      </c>
      <c r="F63" s="170">
        <v>43774</v>
      </c>
      <c r="G63" s="173" t="s">
        <v>334</v>
      </c>
      <c r="H63" s="152"/>
      <c r="I63" s="97"/>
      <c r="J63" s="97"/>
      <c r="K63" s="97"/>
      <c r="L63" s="97"/>
      <c r="M63" s="97"/>
      <c r="N63" s="178">
        <f>Mileage!CM63</f>
        <v>450</v>
      </c>
      <c r="O63" s="142"/>
      <c r="P63" s="84"/>
      <c r="Q63" s="84"/>
      <c r="R63" s="84"/>
      <c r="S63" s="84"/>
      <c r="T63" s="84"/>
      <c r="U63" s="84"/>
      <c r="V63" s="84"/>
      <c r="W63" s="84"/>
      <c r="X63" s="84"/>
      <c r="Y63" s="169"/>
      <c r="Z63" s="335"/>
      <c r="AA63" s="334"/>
      <c r="AB63" s="326"/>
      <c r="AC63" s="50"/>
      <c r="AD63" s="50"/>
      <c r="AE63" s="50"/>
      <c r="AF63" s="50"/>
      <c r="AG63" s="50"/>
      <c r="AH63" s="50"/>
    </row>
    <row r="64" spans="1:34" s="111" customFormat="1" ht="14.25" customHeight="1" x14ac:dyDescent="0.25">
      <c r="A64" s="136" t="s">
        <v>326</v>
      </c>
      <c r="B64" s="127" t="s">
        <v>329</v>
      </c>
      <c r="C64" s="193"/>
      <c r="D64" s="61"/>
      <c r="E64" s="61">
        <v>43711</v>
      </c>
      <c r="F64" s="170">
        <v>43774</v>
      </c>
      <c r="G64" s="173" t="s">
        <v>334</v>
      </c>
      <c r="H64" s="152"/>
      <c r="I64" s="97"/>
      <c r="J64" s="97"/>
      <c r="K64" s="97"/>
      <c r="L64" s="97"/>
      <c r="M64" s="97"/>
      <c r="N64" s="178">
        <f>Mileage!CM64</f>
        <v>174</v>
      </c>
      <c r="O64" s="142"/>
      <c r="P64" s="84"/>
      <c r="Q64" s="84"/>
      <c r="R64" s="84"/>
      <c r="S64" s="84"/>
      <c r="T64" s="84"/>
      <c r="U64" s="84"/>
      <c r="V64" s="84"/>
      <c r="W64" s="84"/>
      <c r="X64" s="84"/>
      <c r="Y64" s="169"/>
      <c r="Z64" s="335"/>
      <c r="AA64" s="334"/>
      <c r="AB64" s="326"/>
      <c r="AC64" s="50"/>
      <c r="AD64" s="50"/>
      <c r="AE64" s="50"/>
      <c r="AF64" s="50"/>
      <c r="AG64" s="50"/>
      <c r="AH64" s="50"/>
    </row>
    <row r="65" spans="1:34" s="73" customFormat="1" ht="14.25" customHeight="1" x14ac:dyDescent="0.25">
      <c r="A65" s="164" t="s">
        <v>349</v>
      </c>
      <c r="B65" s="190" t="s">
        <v>350</v>
      </c>
      <c r="C65" s="194"/>
      <c r="D65" s="165"/>
      <c r="E65" s="166">
        <v>43711</v>
      </c>
      <c r="F65" s="171">
        <v>43774</v>
      </c>
      <c r="G65" s="174"/>
      <c r="H65" s="167"/>
      <c r="I65" s="175"/>
      <c r="J65" s="165"/>
      <c r="K65" s="164"/>
      <c r="L65" s="165"/>
      <c r="M65" s="164"/>
      <c r="N65" s="179">
        <f>Mileage!CM65</f>
        <v>277</v>
      </c>
      <c r="O65" s="336"/>
      <c r="P65" s="337"/>
      <c r="Q65" s="338"/>
      <c r="R65" s="337"/>
      <c r="S65" s="338"/>
      <c r="T65" s="337"/>
      <c r="U65" s="338"/>
      <c r="V65" s="337"/>
      <c r="W65" s="338"/>
      <c r="X65" s="337"/>
      <c r="Y65" s="338"/>
      <c r="Z65" s="339"/>
      <c r="AA65" s="340"/>
      <c r="AB65" s="341"/>
      <c r="AC65" s="338"/>
      <c r="AD65" s="337"/>
      <c r="AE65" s="338"/>
      <c r="AF65" s="337"/>
      <c r="AG65" s="338"/>
      <c r="AH65" s="337"/>
    </row>
    <row r="66" spans="1:34" s="73" customFormat="1" ht="14.25" customHeight="1" x14ac:dyDescent="0.25">
      <c r="A66" s="9" t="s">
        <v>364</v>
      </c>
      <c r="B66" s="127" t="s">
        <v>368</v>
      </c>
      <c r="C66" s="195"/>
      <c r="D66" s="9"/>
      <c r="E66" s="50"/>
      <c r="F66" s="172">
        <v>43739</v>
      </c>
      <c r="G66" s="153"/>
      <c r="H66" s="152"/>
      <c r="I66" s="176"/>
      <c r="J66" s="9"/>
      <c r="K66" s="136"/>
      <c r="L66" s="9"/>
      <c r="M66" s="136"/>
      <c r="N66" s="75">
        <f>Mileage!CM66</f>
        <v>26</v>
      </c>
      <c r="O66" s="342"/>
      <c r="P66" s="343"/>
      <c r="Q66" s="344"/>
      <c r="R66" s="343"/>
      <c r="S66" s="344"/>
      <c r="T66" s="343"/>
      <c r="U66" s="344"/>
      <c r="V66" s="343"/>
      <c r="W66" s="344"/>
      <c r="X66" s="343"/>
      <c r="Y66" s="344"/>
      <c r="Z66" s="345"/>
      <c r="AA66" s="346"/>
      <c r="AB66" s="347"/>
      <c r="AC66" s="344"/>
      <c r="AD66" s="343"/>
      <c r="AE66" s="344"/>
      <c r="AF66" s="343"/>
      <c r="AG66" s="344"/>
      <c r="AH66" s="343"/>
    </row>
    <row r="67" spans="1:34" s="73" customFormat="1" ht="14.25" customHeight="1" x14ac:dyDescent="0.25">
      <c r="A67" s="161" t="s">
        <v>365</v>
      </c>
      <c r="B67" s="290" t="s">
        <v>369</v>
      </c>
      <c r="C67" s="195"/>
      <c r="D67" s="9"/>
      <c r="E67" s="50"/>
      <c r="F67" s="172">
        <v>43739</v>
      </c>
      <c r="G67" s="153"/>
      <c r="H67" s="152"/>
      <c r="I67" s="176"/>
      <c r="J67" s="9"/>
      <c r="K67" s="136"/>
      <c r="L67" s="9"/>
      <c r="M67" s="136"/>
      <c r="N67" s="75">
        <f>Mileage!CM67</f>
        <v>94</v>
      </c>
      <c r="O67" s="342">
        <v>43813</v>
      </c>
      <c r="P67" s="343"/>
      <c r="Q67" s="344"/>
      <c r="R67" s="343"/>
      <c r="S67" s="344"/>
      <c r="T67" s="343"/>
      <c r="U67" s="344"/>
      <c r="V67" s="343"/>
      <c r="W67" s="344"/>
      <c r="X67" s="343"/>
      <c r="Y67" s="344"/>
      <c r="Z67" s="345"/>
      <c r="AA67" s="346"/>
      <c r="AB67" s="347"/>
      <c r="AC67" s="344"/>
      <c r="AD67" s="343"/>
      <c r="AE67" s="344"/>
      <c r="AF67" s="343"/>
      <c r="AG67" s="344"/>
      <c r="AH67" s="343"/>
    </row>
    <row r="68" spans="1:34" s="73" customFormat="1" ht="14.25" customHeight="1" x14ac:dyDescent="0.25">
      <c r="A68" s="9" t="s">
        <v>366</v>
      </c>
      <c r="B68" s="127" t="s">
        <v>370</v>
      </c>
      <c r="C68" s="195"/>
      <c r="D68" s="9"/>
      <c r="E68" s="50"/>
      <c r="F68" s="172">
        <v>43739</v>
      </c>
      <c r="G68" s="153"/>
      <c r="H68" s="152"/>
      <c r="I68" s="176"/>
      <c r="J68" s="9"/>
      <c r="K68" s="136"/>
      <c r="L68" s="9"/>
      <c r="M68" s="136"/>
      <c r="N68" s="75">
        <f>Mileage!CM68</f>
        <v>86</v>
      </c>
      <c r="O68" s="342"/>
      <c r="P68" s="343"/>
      <c r="Q68" s="344"/>
      <c r="R68" s="343"/>
      <c r="S68" s="344"/>
      <c r="T68" s="343"/>
      <c r="U68" s="344"/>
      <c r="V68" s="343"/>
      <c r="W68" s="344"/>
      <c r="X68" s="343"/>
      <c r="Y68" s="344"/>
      <c r="Z68" s="345"/>
      <c r="AA68" s="346"/>
      <c r="AB68" s="347"/>
      <c r="AC68" s="344"/>
      <c r="AD68" s="343"/>
      <c r="AE68" s="344"/>
      <c r="AF68" s="343"/>
      <c r="AG68" s="344"/>
      <c r="AH68" s="343"/>
    </row>
    <row r="69" spans="1:34" s="73" customFormat="1" ht="14.25" customHeight="1" x14ac:dyDescent="0.25">
      <c r="A69" s="161" t="s">
        <v>367</v>
      </c>
      <c r="B69" s="290" t="s">
        <v>371</v>
      </c>
      <c r="C69" s="195"/>
      <c r="D69" s="9"/>
      <c r="E69" s="50"/>
      <c r="F69" s="172">
        <v>43739</v>
      </c>
      <c r="G69" s="153"/>
      <c r="H69" s="152"/>
      <c r="I69" s="176"/>
      <c r="J69" s="9"/>
      <c r="K69" s="136"/>
      <c r="L69" s="9"/>
      <c r="M69" s="136"/>
      <c r="N69" s="75">
        <f>Mileage!CM69</f>
        <v>546</v>
      </c>
      <c r="O69" s="342">
        <v>43813</v>
      </c>
      <c r="P69" s="343"/>
      <c r="Q69" s="344"/>
      <c r="R69" s="343"/>
      <c r="S69" s="344"/>
      <c r="T69" s="343"/>
      <c r="U69" s="344"/>
      <c r="V69" s="343"/>
      <c r="W69" s="344"/>
      <c r="X69" s="343"/>
      <c r="Y69" s="344"/>
      <c r="Z69" s="345"/>
      <c r="AA69" s="346"/>
      <c r="AB69" s="347"/>
      <c r="AC69" s="344"/>
      <c r="AD69" s="343"/>
      <c r="AE69" s="344"/>
      <c r="AF69" s="343"/>
      <c r="AG69" s="344"/>
      <c r="AH69" s="343"/>
    </row>
    <row r="70" spans="1:34" s="73" customFormat="1" ht="14.25" customHeight="1" x14ac:dyDescent="0.25">
      <c r="A70" s="300" t="s">
        <v>45</v>
      </c>
      <c r="B70" s="301" t="s">
        <v>372</v>
      </c>
      <c r="C70" s="193">
        <f>'Annual Qualifications '!C70</f>
        <v>43501</v>
      </c>
      <c r="D70" s="61">
        <f>'Annual Qualifications '!D70</f>
        <v>43592</v>
      </c>
      <c r="E70" s="61">
        <f>'Annual Qualifications '!E70</f>
        <v>43648</v>
      </c>
      <c r="F70" s="170">
        <v>43739</v>
      </c>
      <c r="G70" s="173" t="s">
        <v>313</v>
      </c>
      <c r="H70" s="168" t="s">
        <v>334</v>
      </c>
      <c r="I70" s="97" t="s">
        <v>29</v>
      </c>
      <c r="J70" s="97" t="s">
        <v>240</v>
      </c>
      <c r="K70" s="97" t="s">
        <v>123</v>
      </c>
      <c r="L70" s="97" t="s">
        <v>114</v>
      </c>
      <c r="M70" s="97" t="s">
        <v>120</v>
      </c>
      <c r="N70" s="180">
        <f>Mileage!CM70</f>
        <v>37103</v>
      </c>
      <c r="O70" s="348">
        <v>41860</v>
      </c>
      <c r="P70" s="169">
        <v>42283</v>
      </c>
      <c r="Q70" s="169">
        <v>42283</v>
      </c>
      <c r="R70" s="169">
        <v>42675</v>
      </c>
      <c r="S70" s="169">
        <v>42857</v>
      </c>
      <c r="T70" s="169">
        <v>43011</v>
      </c>
      <c r="U70" s="169">
        <v>43449</v>
      </c>
      <c r="V70" s="349">
        <v>43813</v>
      </c>
      <c r="W70" s="349">
        <v>43813</v>
      </c>
      <c r="X70" s="349">
        <v>43813</v>
      </c>
      <c r="Y70" s="169"/>
      <c r="Z70" s="350"/>
      <c r="AA70" s="351"/>
      <c r="AB70" s="352">
        <v>42371</v>
      </c>
      <c r="AC70" s="63">
        <v>42476</v>
      </c>
      <c r="AD70" s="63"/>
      <c r="AE70" s="63"/>
      <c r="AF70" s="63"/>
      <c r="AG70" s="63"/>
      <c r="AH70" s="63"/>
    </row>
    <row r="71" spans="1:34" s="73" customFormat="1" ht="14.25" customHeight="1" x14ac:dyDescent="0.25">
      <c r="A71" s="302" t="s">
        <v>46</v>
      </c>
      <c r="B71" s="303" t="s">
        <v>47</v>
      </c>
      <c r="C71" s="193">
        <f>'Annual Qualifications '!C71</f>
        <v>43473</v>
      </c>
      <c r="D71" s="61">
        <f>'Annual Qualifications '!D71</f>
        <v>43557</v>
      </c>
      <c r="E71" s="61">
        <f>'Annual Qualifications '!E71</f>
        <v>43648</v>
      </c>
      <c r="F71" s="170">
        <v>43774</v>
      </c>
      <c r="G71" s="153" t="s">
        <v>334</v>
      </c>
      <c r="H71" s="152" t="s">
        <v>336</v>
      </c>
      <c r="I71" s="69" t="s">
        <v>29</v>
      </c>
      <c r="J71" s="69"/>
      <c r="K71" s="69"/>
      <c r="L71" s="69"/>
      <c r="M71" s="69"/>
      <c r="N71" s="70">
        <f>Mileage!CM71</f>
        <v>18977</v>
      </c>
      <c r="O71" s="310">
        <v>42283</v>
      </c>
      <c r="P71" s="71">
        <v>42283</v>
      </c>
      <c r="Q71" s="71">
        <v>42283</v>
      </c>
      <c r="R71" s="71">
        <v>42647</v>
      </c>
      <c r="S71" s="71">
        <v>43011</v>
      </c>
      <c r="T71" s="311">
        <v>43449</v>
      </c>
      <c r="U71" s="71"/>
      <c r="V71" s="71"/>
      <c r="W71" s="311"/>
      <c r="X71" s="311"/>
      <c r="Y71" s="84"/>
      <c r="Z71" s="353"/>
      <c r="AA71" s="334"/>
      <c r="AB71" s="326">
        <v>42283</v>
      </c>
      <c r="AC71" s="50">
        <v>42540</v>
      </c>
      <c r="AD71" s="50"/>
      <c r="AE71" s="50"/>
      <c r="AF71" s="50"/>
      <c r="AG71" s="50"/>
      <c r="AH71" s="50"/>
    </row>
    <row r="72" spans="1:34" s="73" customFormat="1" ht="14.25" customHeight="1" x14ac:dyDescent="0.25">
      <c r="A72" s="302" t="s">
        <v>48</v>
      </c>
      <c r="B72" s="303" t="s">
        <v>49</v>
      </c>
      <c r="C72" s="193">
        <f>'Annual Qualifications '!C72</f>
        <v>43501</v>
      </c>
      <c r="D72" s="61">
        <f>'Annual Qualifications '!D72</f>
        <v>43557</v>
      </c>
      <c r="E72" s="61">
        <f>'Annual Qualifications '!E72</f>
        <v>43648</v>
      </c>
      <c r="F72" s="61"/>
      <c r="G72" s="153" t="s">
        <v>334</v>
      </c>
      <c r="H72" s="152" t="s">
        <v>336</v>
      </c>
      <c r="I72" s="69" t="s">
        <v>29</v>
      </c>
      <c r="J72" s="69"/>
      <c r="K72" s="69"/>
      <c r="L72" s="69"/>
      <c r="M72" s="69"/>
      <c r="N72" s="70">
        <f>Mileage!CM72</f>
        <v>16937</v>
      </c>
      <c r="O72" s="213">
        <v>42283</v>
      </c>
      <c r="P72" s="76">
        <v>42283</v>
      </c>
      <c r="Q72" s="76">
        <v>42283</v>
      </c>
      <c r="R72" s="76">
        <v>42647</v>
      </c>
      <c r="S72" s="76">
        <v>43011</v>
      </c>
      <c r="T72" s="314">
        <v>43449</v>
      </c>
      <c r="U72" s="76"/>
      <c r="V72" s="76"/>
      <c r="W72" s="314"/>
      <c r="X72" s="314"/>
      <c r="Y72" s="84"/>
      <c r="Z72" s="315"/>
      <c r="AA72" s="354"/>
      <c r="AB72" s="326">
        <v>42283</v>
      </c>
      <c r="AC72" s="50">
        <v>42540</v>
      </c>
      <c r="AD72" s="50"/>
      <c r="AE72" s="50"/>
      <c r="AF72" s="50"/>
      <c r="AG72" s="50"/>
      <c r="AH72" s="50"/>
    </row>
    <row r="73" spans="1:34" s="73" customFormat="1" ht="14.25" customHeight="1" x14ac:dyDescent="0.25">
      <c r="A73" s="294" t="s">
        <v>50</v>
      </c>
      <c r="B73" s="280" t="s">
        <v>51</v>
      </c>
      <c r="C73" s="193">
        <f>'Annual Qualifications '!C73</f>
        <v>43473</v>
      </c>
      <c r="D73" s="61">
        <f>'Annual Qualifications '!D73</f>
        <v>43592</v>
      </c>
      <c r="E73" s="61">
        <f>'Annual Qualifications '!E73</f>
        <v>43648</v>
      </c>
      <c r="F73" s="61"/>
      <c r="G73" s="153" t="s">
        <v>334</v>
      </c>
      <c r="H73" s="152" t="s">
        <v>397</v>
      </c>
      <c r="I73" s="69"/>
      <c r="J73" s="69"/>
      <c r="K73" s="69"/>
      <c r="L73" s="163" t="s">
        <v>114</v>
      </c>
      <c r="M73" s="69"/>
      <c r="N73" s="70">
        <f>Mileage!CM73</f>
        <v>16212</v>
      </c>
      <c r="O73" s="213">
        <v>42283</v>
      </c>
      <c r="P73" s="76">
        <v>42283</v>
      </c>
      <c r="Q73" s="76">
        <v>42350</v>
      </c>
      <c r="R73" s="76">
        <v>42675</v>
      </c>
      <c r="S73" s="76">
        <v>43011</v>
      </c>
      <c r="T73" s="314">
        <v>43449</v>
      </c>
      <c r="U73" s="76"/>
      <c r="V73" s="76"/>
      <c r="W73" s="314"/>
      <c r="X73" s="314"/>
      <c r="Y73" s="84"/>
      <c r="Z73" s="315"/>
      <c r="AA73" s="355"/>
      <c r="AB73" s="326">
        <v>42540</v>
      </c>
      <c r="AC73" s="50"/>
      <c r="AD73" s="50"/>
      <c r="AE73" s="50"/>
      <c r="AF73" s="50"/>
      <c r="AG73" s="50"/>
      <c r="AH73" s="50"/>
    </row>
    <row r="74" spans="1:34" s="73" customFormat="1" ht="14.25" customHeight="1" x14ac:dyDescent="0.25">
      <c r="A74" s="388" t="s">
        <v>90</v>
      </c>
      <c r="B74" s="280" t="s">
        <v>91</v>
      </c>
      <c r="C74" s="193">
        <f>'Annual Qualifications '!C74</f>
        <v>43473</v>
      </c>
      <c r="D74" s="61">
        <f>'Annual Qualifications '!D74</f>
        <v>43557</v>
      </c>
      <c r="E74" s="61">
        <f>'Annual Qualifications '!E74</f>
        <v>43648</v>
      </c>
      <c r="F74" s="61"/>
      <c r="G74" s="153" t="s">
        <v>334</v>
      </c>
      <c r="H74" s="152"/>
      <c r="I74" s="69"/>
      <c r="J74" s="69"/>
      <c r="K74" s="69"/>
      <c r="L74" s="69"/>
      <c r="M74" s="69"/>
      <c r="N74" s="70">
        <f>Mileage!CM74</f>
        <v>1499</v>
      </c>
      <c r="O74" s="213">
        <v>42711</v>
      </c>
      <c r="P74" s="76"/>
      <c r="Q74" s="76"/>
      <c r="R74" s="76"/>
      <c r="S74" s="76"/>
      <c r="T74" s="76"/>
      <c r="U74" s="76"/>
      <c r="V74" s="76"/>
      <c r="W74" s="314"/>
      <c r="X74" s="314"/>
      <c r="Y74" s="84"/>
      <c r="Z74" s="315"/>
      <c r="AA74" s="315"/>
      <c r="AB74" s="316"/>
      <c r="AC74" s="62"/>
      <c r="AD74" s="62"/>
      <c r="AE74" s="62"/>
      <c r="AF74" s="62"/>
      <c r="AG74" s="62"/>
      <c r="AH74" s="62"/>
    </row>
    <row r="75" spans="1:34" s="73" customFormat="1" ht="14.25" customHeight="1" x14ac:dyDescent="0.25">
      <c r="A75" s="99" t="s">
        <v>94</v>
      </c>
      <c r="B75" s="52" t="s">
        <v>95</v>
      </c>
      <c r="C75" s="193">
        <f>'Annual Qualifications '!C75</f>
        <v>43473</v>
      </c>
      <c r="D75" s="61">
        <f>'Annual Qualifications '!D75</f>
        <v>43557</v>
      </c>
      <c r="E75" s="61">
        <f>'Annual Qualifications '!E75</f>
        <v>43648</v>
      </c>
      <c r="F75" s="61"/>
      <c r="G75" s="153" t="s">
        <v>334</v>
      </c>
      <c r="H75" s="152"/>
      <c r="I75" s="69"/>
      <c r="J75" s="69"/>
      <c r="K75" s="69"/>
      <c r="L75" s="69"/>
      <c r="M75" s="69"/>
      <c r="N75" s="70">
        <f>Mileage!CM75</f>
        <v>1219</v>
      </c>
      <c r="O75" s="213"/>
      <c r="P75" s="76"/>
      <c r="Q75" s="76"/>
      <c r="R75" s="76"/>
      <c r="S75" s="76"/>
      <c r="T75" s="76"/>
      <c r="U75" s="76"/>
      <c r="V75" s="76"/>
      <c r="W75" s="314"/>
      <c r="X75" s="314"/>
      <c r="Y75" s="84"/>
      <c r="Z75" s="315"/>
      <c r="AA75" s="315"/>
      <c r="AB75" s="316"/>
      <c r="AC75" s="62"/>
      <c r="AD75" s="62"/>
      <c r="AE75" s="62"/>
      <c r="AF75" s="62"/>
      <c r="AG75" s="62"/>
      <c r="AH75" s="62"/>
    </row>
    <row r="76" spans="1:34" s="73" customFormat="1" ht="14.25" customHeight="1" x14ac:dyDescent="0.25">
      <c r="A76" s="388" t="s">
        <v>104</v>
      </c>
      <c r="B76" s="280" t="s">
        <v>103</v>
      </c>
      <c r="C76" s="193">
        <f>'Annual Qualifications '!C76</f>
        <v>43473</v>
      </c>
      <c r="D76" s="61">
        <f>'Annual Qualifications '!D76</f>
        <v>0</v>
      </c>
      <c r="E76" s="61">
        <f>'Annual Qualifications '!E76</f>
        <v>43648</v>
      </c>
      <c r="F76" s="61">
        <v>43739</v>
      </c>
      <c r="G76" s="153" t="s">
        <v>334</v>
      </c>
      <c r="H76" s="152"/>
      <c r="I76" s="69"/>
      <c r="J76" s="69"/>
      <c r="K76" s="69"/>
      <c r="L76" s="69"/>
      <c r="M76" s="69"/>
      <c r="N76" s="70">
        <f>Mileage!CM76</f>
        <v>1856</v>
      </c>
      <c r="O76" s="213">
        <v>42900</v>
      </c>
      <c r="P76" s="76">
        <v>43046</v>
      </c>
      <c r="Q76" s="76"/>
      <c r="R76" s="76"/>
      <c r="S76" s="76"/>
      <c r="T76" s="76"/>
      <c r="U76" s="76"/>
      <c r="V76" s="76"/>
      <c r="W76" s="314"/>
      <c r="X76" s="314"/>
      <c r="Y76" s="84"/>
      <c r="Z76" s="315"/>
      <c r="AA76" s="315"/>
      <c r="AB76" s="316"/>
      <c r="AC76" s="62"/>
      <c r="AD76" s="62"/>
      <c r="AE76" s="62"/>
      <c r="AF76" s="62"/>
      <c r="AG76" s="62"/>
      <c r="AH76" s="62"/>
    </row>
    <row r="77" spans="1:34" s="73" customFormat="1" ht="14.25" customHeight="1" x14ac:dyDescent="0.25">
      <c r="A77" s="304" t="s">
        <v>137</v>
      </c>
      <c r="B77" s="280" t="s">
        <v>136</v>
      </c>
      <c r="C77" s="193">
        <f>'Annual Qualifications '!C77</f>
        <v>43473</v>
      </c>
      <c r="D77" s="61">
        <f>'Annual Qualifications '!D77</f>
        <v>43557</v>
      </c>
      <c r="E77" s="61">
        <f>'Annual Qualifications '!E77</f>
        <v>43648</v>
      </c>
      <c r="F77" s="61">
        <v>43739</v>
      </c>
      <c r="G77" s="153" t="s">
        <v>313</v>
      </c>
      <c r="H77" s="152" t="s">
        <v>334</v>
      </c>
      <c r="I77" s="69"/>
      <c r="J77" s="69"/>
      <c r="K77" s="69"/>
      <c r="L77" s="69"/>
      <c r="M77" s="69"/>
      <c r="N77" s="70">
        <f>Mileage!CM77</f>
        <v>4145</v>
      </c>
      <c r="O77" s="213">
        <v>43382</v>
      </c>
      <c r="P77" s="309">
        <v>43813</v>
      </c>
      <c r="Q77" s="309">
        <v>43813</v>
      </c>
      <c r="R77" s="76"/>
      <c r="S77" s="76"/>
      <c r="T77" s="76"/>
      <c r="U77" s="76"/>
      <c r="V77" s="76"/>
      <c r="W77" s="314"/>
      <c r="X77" s="314"/>
      <c r="Y77" s="84"/>
      <c r="Z77" s="325"/>
      <c r="AA77" s="325"/>
      <c r="AB77" s="326"/>
      <c r="AC77" s="316"/>
      <c r="AD77" s="62"/>
      <c r="AE77" s="62"/>
      <c r="AF77" s="62"/>
      <c r="AG77" s="62"/>
      <c r="AH77" s="62"/>
    </row>
    <row r="78" spans="1:34" s="73" customFormat="1" ht="14.25" customHeight="1" x14ac:dyDescent="0.25">
      <c r="A78" s="100" t="s">
        <v>138</v>
      </c>
      <c r="B78" s="52" t="s">
        <v>139</v>
      </c>
      <c r="C78" s="193">
        <f>'Annual Qualifications '!C78</f>
        <v>43473</v>
      </c>
      <c r="D78" s="61">
        <f>'Annual Qualifications '!D78</f>
        <v>43557</v>
      </c>
      <c r="E78" s="61">
        <f>'Annual Qualifications '!E78</f>
        <v>43648</v>
      </c>
      <c r="F78" s="61">
        <v>43739</v>
      </c>
      <c r="G78" s="153" t="s">
        <v>334</v>
      </c>
      <c r="H78" s="152"/>
      <c r="I78" s="69" t="s">
        <v>216</v>
      </c>
      <c r="J78" s="69"/>
      <c r="K78" s="69" t="s">
        <v>123</v>
      </c>
      <c r="L78" s="69" t="s">
        <v>166</v>
      </c>
      <c r="M78" s="69"/>
      <c r="N78" s="70">
        <f>Mileage!CM78</f>
        <v>6779</v>
      </c>
      <c r="O78" s="213"/>
      <c r="P78" s="76"/>
      <c r="Q78" s="76"/>
      <c r="R78" s="76"/>
      <c r="S78" s="76"/>
      <c r="T78" s="76"/>
      <c r="U78" s="76"/>
      <c r="V78" s="76"/>
      <c r="W78" s="314"/>
      <c r="X78" s="314"/>
      <c r="Y78" s="84"/>
      <c r="Z78" s="325"/>
      <c r="AA78" s="325"/>
      <c r="AB78" s="326"/>
      <c r="AC78" s="316"/>
      <c r="AD78" s="62"/>
      <c r="AE78" s="62"/>
      <c r="AF78" s="62"/>
      <c r="AG78" s="62"/>
      <c r="AH78" s="62"/>
    </row>
    <row r="79" spans="1:34" s="73" customFormat="1" ht="14.25" customHeight="1" x14ac:dyDescent="0.25">
      <c r="A79" s="101" t="s">
        <v>154</v>
      </c>
      <c r="B79" s="52" t="s">
        <v>159</v>
      </c>
      <c r="C79" s="193">
        <f>'Annual Qualifications '!C79</f>
        <v>43473</v>
      </c>
      <c r="D79" s="61">
        <f>'Annual Qualifications '!D79</f>
        <v>43557</v>
      </c>
      <c r="E79" s="61">
        <f>'Annual Qualifications '!E79</f>
        <v>43648</v>
      </c>
      <c r="F79" s="61">
        <v>43739</v>
      </c>
      <c r="G79" s="153" t="s">
        <v>313</v>
      </c>
      <c r="H79" s="152"/>
      <c r="I79" s="69"/>
      <c r="J79" s="69"/>
      <c r="K79" s="69"/>
      <c r="L79" s="69"/>
      <c r="M79" s="69"/>
      <c r="N79" s="70">
        <f>Mileage!CM79</f>
        <v>2160</v>
      </c>
      <c r="O79" s="213"/>
      <c r="P79" s="76"/>
      <c r="Q79" s="76"/>
      <c r="R79" s="76"/>
      <c r="S79" s="76"/>
      <c r="T79" s="76"/>
      <c r="U79" s="76"/>
      <c r="V79" s="76"/>
      <c r="W79" s="314"/>
      <c r="X79" s="314"/>
      <c r="Y79" s="84"/>
      <c r="Z79" s="325"/>
      <c r="AA79" s="325"/>
      <c r="AB79" s="326"/>
      <c r="AC79" s="316"/>
      <c r="AD79" s="62"/>
      <c r="AE79" s="62"/>
      <c r="AF79" s="62"/>
      <c r="AG79" s="62"/>
      <c r="AH79" s="62"/>
    </row>
    <row r="80" spans="1:34" s="73" customFormat="1" ht="14.25" customHeight="1" x14ac:dyDescent="0.25">
      <c r="A80" s="369" t="s">
        <v>290</v>
      </c>
      <c r="B80" s="52" t="s">
        <v>289</v>
      </c>
      <c r="C80" s="193"/>
      <c r="D80" s="61"/>
      <c r="E80" s="61">
        <f>'Annual Qualifications '!E80</f>
        <v>43648</v>
      </c>
      <c r="F80" s="61">
        <v>43739</v>
      </c>
      <c r="G80" s="153" t="s">
        <v>334</v>
      </c>
      <c r="H80" s="152"/>
      <c r="I80" s="69"/>
      <c r="J80" s="69"/>
      <c r="K80" s="69"/>
      <c r="L80" s="69"/>
      <c r="M80" s="69"/>
      <c r="N80" s="371">
        <f>Mileage!CM80</f>
        <v>2037</v>
      </c>
      <c r="O80" s="213"/>
      <c r="P80" s="76"/>
      <c r="Q80" s="76"/>
      <c r="R80" s="76"/>
      <c r="S80" s="76"/>
      <c r="T80" s="314"/>
      <c r="U80" s="76"/>
      <c r="V80" s="76"/>
      <c r="W80" s="314"/>
      <c r="X80" s="314"/>
      <c r="Y80" s="84"/>
      <c r="Z80" s="325"/>
      <c r="AA80" s="325"/>
      <c r="AB80" s="326"/>
      <c r="AC80" s="316"/>
      <c r="AD80" s="62"/>
      <c r="AE80" s="62"/>
      <c r="AF80" s="62"/>
      <c r="AG80" s="62"/>
      <c r="AH80" s="62"/>
    </row>
    <row r="81" spans="1:34" s="73" customFormat="1" ht="14.25" customHeight="1" x14ac:dyDescent="0.25">
      <c r="A81" s="368" t="s">
        <v>373</v>
      </c>
      <c r="B81" s="280" t="s">
        <v>374</v>
      </c>
      <c r="C81" s="193"/>
      <c r="D81" s="61"/>
      <c r="E81" s="61"/>
      <c r="F81" s="61">
        <v>43739</v>
      </c>
      <c r="G81" s="153"/>
      <c r="H81" s="152"/>
      <c r="I81" s="69"/>
      <c r="J81" s="69"/>
      <c r="K81" s="69"/>
      <c r="L81" s="69"/>
      <c r="M81" s="70"/>
      <c r="N81" s="75">
        <f>Mileage!CM81</f>
        <v>94</v>
      </c>
      <c r="O81" s="370">
        <v>43813</v>
      </c>
      <c r="P81" s="76"/>
      <c r="Q81" s="76"/>
      <c r="R81" s="76"/>
      <c r="S81" s="76"/>
      <c r="T81" s="314"/>
      <c r="U81" s="76"/>
      <c r="V81" s="76"/>
      <c r="W81" s="314"/>
      <c r="X81" s="314"/>
      <c r="Y81" s="84"/>
      <c r="Z81" s="325"/>
      <c r="AA81" s="325"/>
      <c r="AB81" s="326"/>
      <c r="AC81" s="316"/>
      <c r="AD81" s="62"/>
      <c r="AE81" s="62"/>
      <c r="AF81" s="62"/>
      <c r="AG81" s="62"/>
      <c r="AH81" s="62"/>
    </row>
    <row r="82" spans="1:34" s="73" customFormat="1" ht="15.75" x14ac:dyDescent="0.25">
      <c r="A82" s="74" t="s">
        <v>172</v>
      </c>
      <c r="B82" s="65" t="s">
        <v>181</v>
      </c>
      <c r="C82" s="193">
        <f>'Annual Qualifications '!C82</f>
        <v>43501</v>
      </c>
      <c r="D82" s="61">
        <f>'Annual Qualifications '!D82</f>
        <v>43557</v>
      </c>
      <c r="E82" s="61">
        <f>'Annual Qualifications '!E82</f>
        <v>43648</v>
      </c>
      <c r="F82" s="61"/>
      <c r="G82" s="153" t="s">
        <v>334</v>
      </c>
      <c r="H82" s="152"/>
      <c r="I82" s="69"/>
      <c r="J82" s="69"/>
      <c r="K82" s="69"/>
      <c r="L82" s="69"/>
      <c r="M82" s="69"/>
      <c r="N82" s="70">
        <f>Mileage!$CM$82</f>
        <v>8301</v>
      </c>
      <c r="O82" s="213"/>
      <c r="P82" s="76"/>
      <c r="Q82" s="76"/>
      <c r="R82" s="76"/>
      <c r="S82" s="76"/>
      <c r="T82" s="314"/>
      <c r="U82" s="76"/>
      <c r="V82" s="76"/>
      <c r="W82" s="314"/>
      <c r="X82" s="314"/>
      <c r="Y82" s="84"/>
      <c r="Z82" s="325"/>
      <c r="AA82" s="325"/>
      <c r="AB82" s="326"/>
      <c r="AC82" s="316"/>
      <c r="AD82" s="62"/>
      <c r="AE82" s="62"/>
      <c r="AF82" s="62"/>
      <c r="AG82" s="62"/>
      <c r="AH82" s="62"/>
    </row>
    <row r="83" spans="1:34" s="73" customFormat="1" ht="15.75" x14ac:dyDescent="0.25">
      <c r="A83" s="102" t="s">
        <v>85</v>
      </c>
      <c r="B83" s="52" t="s">
        <v>86</v>
      </c>
      <c r="C83" s="193">
        <f>'Annual Qualifications '!C83</f>
        <v>43473</v>
      </c>
      <c r="D83" s="61"/>
      <c r="E83" s="61"/>
      <c r="F83" s="61"/>
      <c r="G83" s="153"/>
      <c r="H83" s="152"/>
      <c r="I83" s="69"/>
      <c r="J83" s="69"/>
      <c r="K83" s="69"/>
      <c r="L83" s="69"/>
      <c r="M83" s="69"/>
      <c r="N83" s="70">
        <f>Mileage!CM83</f>
        <v>2186</v>
      </c>
      <c r="O83" s="214"/>
      <c r="P83" s="84"/>
      <c r="Q83" s="84"/>
      <c r="R83" s="84"/>
      <c r="S83" s="84"/>
      <c r="T83" s="84"/>
      <c r="U83" s="84"/>
      <c r="V83" s="84"/>
      <c r="W83" s="324"/>
      <c r="X83" s="324"/>
      <c r="Y83" s="84"/>
      <c r="Z83" s="325"/>
      <c r="AA83" s="325"/>
      <c r="AB83" s="326"/>
      <c r="AC83" s="326"/>
      <c r="AD83" s="50"/>
      <c r="AE83" s="50"/>
      <c r="AF83" s="50"/>
      <c r="AG83" s="50"/>
      <c r="AH83" s="50"/>
    </row>
    <row r="84" spans="1:34" s="73" customFormat="1" ht="15.75" x14ac:dyDescent="0.25">
      <c r="A84" s="292" t="s">
        <v>130</v>
      </c>
      <c r="B84" s="294" t="s">
        <v>131</v>
      </c>
      <c r="C84" s="193">
        <f>'Annual Qualifications '!C84</f>
        <v>43473</v>
      </c>
      <c r="D84" s="61">
        <f>'Annual Qualifications '!D84</f>
        <v>39905</v>
      </c>
      <c r="E84" s="61">
        <f>'Annual Qualifications '!E84</f>
        <v>43648</v>
      </c>
      <c r="F84" s="61"/>
      <c r="G84" s="153" t="s">
        <v>334</v>
      </c>
      <c r="H84" s="152" t="s">
        <v>397</v>
      </c>
      <c r="I84" s="69"/>
      <c r="J84" s="163" t="s">
        <v>240</v>
      </c>
      <c r="K84" s="163" t="str">
        <f>'Annual Qualifications '!K84</f>
        <v>KY 1-1</v>
      </c>
      <c r="L84" s="163" t="s">
        <v>114</v>
      </c>
      <c r="M84" s="69"/>
      <c r="N84" s="70">
        <f>Mileage!CM84</f>
        <v>22532</v>
      </c>
      <c r="O84" s="213">
        <v>42556</v>
      </c>
      <c r="P84" s="76">
        <v>42647</v>
      </c>
      <c r="Q84" s="76">
        <v>42647</v>
      </c>
      <c r="R84" s="76">
        <v>42647</v>
      </c>
      <c r="S84" s="76">
        <v>43011</v>
      </c>
      <c r="T84" s="314">
        <v>43449</v>
      </c>
      <c r="U84" s="309">
        <v>43813</v>
      </c>
      <c r="V84" s="76"/>
      <c r="W84" s="314"/>
      <c r="X84" s="314"/>
      <c r="Y84" s="84"/>
      <c r="Z84" s="325"/>
      <c r="AA84" s="325"/>
      <c r="AB84" s="326">
        <v>42540</v>
      </c>
      <c r="AC84" s="316"/>
      <c r="AD84" s="62"/>
      <c r="AE84" s="62"/>
      <c r="AF84" s="62"/>
      <c r="AG84" s="62"/>
      <c r="AH84" s="62"/>
    </row>
    <row r="85" spans="1:34" s="73" customFormat="1" ht="15.75" x14ac:dyDescent="0.25">
      <c r="A85" s="305" t="s">
        <v>147</v>
      </c>
      <c r="B85" s="298" t="s">
        <v>148</v>
      </c>
      <c r="C85" s="193">
        <f>'Annual Qualifications '!C85</f>
        <v>43473</v>
      </c>
      <c r="D85" s="61">
        <f>'Annual Qualifications '!D85</f>
        <v>43557</v>
      </c>
      <c r="E85" s="61">
        <f>'Annual Qualifications '!E85</f>
        <v>43648</v>
      </c>
      <c r="F85" s="61">
        <v>43739</v>
      </c>
      <c r="G85" s="153" t="s">
        <v>313</v>
      </c>
      <c r="H85" s="152" t="s">
        <v>334</v>
      </c>
      <c r="I85" s="69"/>
      <c r="J85" s="69"/>
      <c r="K85" s="69"/>
      <c r="L85" s="69"/>
      <c r="M85" s="69"/>
      <c r="N85" s="70">
        <f>Mileage!CM85</f>
        <v>5639</v>
      </c>
      <c r="O85" s="214">
        <v>43620</v>
      </c>
      <c r="P85" s="121">
        <v>43813</v>
      </c>
      <c r="Q85" s="121">
        <v>43813</v>
      </c>
      <c r="R85" s="84"/>
      <c r="S85" s="84"/>
      <c r="T85" s="84"/>
      <c r="U85" s="84"/>
      <c r="V85" s="84"/>
      <c r="W85" s="324"/>
      <c r="X85" s="324"/>
      <c r="Y85" s="84"/>
      <c r="Z85" s="325"/>
      <c r="AA85" s="325"/>
      <c r="AB85" s="326"/>
      <c r="AC85" s="326"/>
      <c r="AD85" s="50"/>
      <c r="AE85" s="50"/>
      <c r="AF85" s="50"/>
      <c r="AG85" s="50"/>
      <c r="AH85" s="50"/>
    </row>
    <row r="86" spans="1:34" s="73" customFormat="1" ht="15.75" x14ac:dyDescent="0.25">
      <c r="A86" s="103" t="s">
        <v>52</v>
      </c>
      <c r="B86" s="185" t="s">
        <v>53</v>
      </c>
      <c r="C86" s="193">
        <f>'Annual Qualifications '!C86</f>
        <v>43529</v>
      </c>
      <c r="D86" s="61"/>
      <c r="E86" s="61"/>
      <c r="F86" s="61"/>
      <c r="G86" s="153" t="s">
        <v>334</v>
      </c>
      <c r="H86" s="152"/>
      <c r="I86" s="69"/>
      <c r="J86" s="69"/>
      <c r="K86" s="69"/>
      <c r="L86" s="69" t="str">
        <f>'Annual Qualifications '!L86</f>
        <v>R2R</v>
      </c>
      <c r="M86" s="69"/>
      <c r="N86" s="70">
        <f>Mileage!CM86</f>
        <v>1467</v>
      </c>
      <c r="O86" s="214"/>
      <c r="P86" s="84"/>
      <c r="Q86" s="84"/>
      <c r="R86" s="84"/>
      <c r="S86" s="84"/>
      <c r="T86" s="84"/>
      <c r="U86" s="84"/>
      <c r="V86" s="84"/>
      <c r="W86" s="324"/>
      <c r="X86" s="324"/>
      <c r="Y86" s="84"/>
      <c r="Z86" s="325"/>
      <c r="AA86" s="325"/>
      <c r="AB86" s="326"/>
      <c r="AC86" s="326"/>
      <c r="AD86" s="50"/>
      <c r="AE86" s="50"/>
      <c r="AF86" s="50"/>
      <c r="AG86" s="50"/>
      <c r="AH86" s="50"/>
    </row>
    <row r="87" spans="1:34" s="51" customFormat="1" ht="15.75" x14ac:dyDescent="0.25">
      <c r="A87" s="297" t="s">
        <v>93</v>
      </c>
      <c r="B87" s="280" t="s">
        <v>92</v>
      </c>
      <c r="C87" s="193">
        <f>'Annual Qualifications '!C87</f>
        <v>43473</v>
      </c>
      <c r="D87" s="61">
        <f>'Annual Qualifications '!D87</f>
        <v>43557</v>
      </c>
      <c r="E87" s="61">
        <v>43711</v>
      </c>
      <c r="F87" s="61" t="s">
        <v>418</v>
      </c>
      <c r="G87" s="153" t="s">
        <v>334</v>
      </c>
      <c r="H87" s="152"/>
      <c r="I87" s="69"/>
      <c r="J87" s="69"/>
      <c r="K87" s="69"/>
      <c r="L87" s="69" t="str">
        <f>'Annual Qualifications '!L87</f>
        <v>R2R</v>
      </c>
      <c r="M87" s="69"/>
      <c r="N87" s="70">
        <f>Mileage!CM87</f>
        <v>2333</v>
      </c>
      <c r="O87" s="214">
        <v>43620</v>
      </c>
      <c r="P87" s="84"/>
      <c r="Q87" s="84"/>
      <c r="R87" s="84"/>
      <c r="S87" s="84"/>
      <c r="T87" s="84"/>
      <c r="U87" s="84"/>
      <c r="V87" s="84"/>
      <c r="W87" s="324"/>
      <c r="X87" s="324"/>
      <c r="Y87" s="84"/>
      <c r="Z87" s="325"/>
      <c r="AA87" s="325"/>
      <c r="AB87" s="326"/>
      <c r="AC87" s="326"/>
      <c r="AD87" s="50"/>
      <c r="AE87" s="50"/>
      <c r="AF87" s="50"/>
      <c r="AG87" s="50"/>
      <c r="AH87" s="50"/>
    </row>
    <row r="88" spans="1:34" s="51" customFormat="1" ht="15.75" x14ac:dyDescent="0.25">
      <c r="A88" s="56" t="s">
        <v>162</v>
      </c>
      <c r="B88" s="52" t="s">
        <v>163</v>
      </c>
      <c r="C88" s="193">
        <f>'Annual Qualifications '!C88</f>
        <v>43501</v>
      </c>
      <c r="D88" s="61"/>
      <c r="E88" s="61">
        <f>'Annual Qualifications '!E88</f>
        <v>43648</v>
      </c>
      <c r="F88" s="61">
        <v>43739</v>
      </c>
      <c r="G88" s="153" t="s">
        <v>334</v>
      </c>
      <c r="H88" s="152"/>
      <c r="I88" s="69"/>
      <c r="J88" s="69"/>
      <c r="K88" s="69"/>
      <c r="L88" s="69"/>
      <c r="M88" s="69"/>
      <c r="N88" s="70">
        <f>Mileage!CM88</f>
        <v>1564</v>
      </c>
      <c r="O88" s="356"/>
      <c r="P88" s="104"/>
      <c r="Q88" s="104"/>
      <c r="R88" s="104"/>
      <c r="S88" s="104"/>
      <c r="T88" s="104"/>
      <c r="U88" s="104"/>
      <c r="V88" s="104"/>
      <c r="W88" s="357"/>
      <c r="X88" s="357"/>
      <c r="Y88" s="104"/>
      <c r="Z88" s="358"/>
      <c r="AA88" s="358"/>
      <c r="AB88" s="326"/>
      <c r="AC88" s="326"/>
      <c r="AD88" s="50"/>
      <c r="AE88" s="50"/>
      <c r="AF88" s="50"/>
      <c r="AG88" s="50"/>
      <c r="AH88" s="50"/>
    </row>
    <row r="89" spans="1:34" s="73" customFormat="1" ht="15.75" x14ac:dyDescent="0.25">
      <c r="A89" s="118" t="s">
        <v>227</v>
      </c>
      <c r="B89" s="52" t="s">
        <v>228</v>
      </c>
      <c r="C89" s="193"/>
      <c r="D89" s="61"/>
      <c r="E89" s="61"/>
      <c r="F89" s="61"/>
      <c r="G89" s="153" t="s">
        <v>334</v>
      </c>
      <c r="H89" s="152"/>
      <c r="I89" s="69"/>
      <c r="J89" s="69"/>
      <c r="K89" s="69"/>
      <c r="L89" s="69"/>
      <c r="M89" s="69"/>
      <c r="N89" s="70">
        <f>Mileage!CM90</f>
        <v>766</v>
      </c>
      <c r="O89" s="356"/>
      <c r="P89" s="104"/>
      <c r="Q89" s="104"/>
      <c r="R89" s="104"/>
      <c r="S89" s="104"/>
      <c r="T89" s="104"/>
      <c r="U89" s="104"/>
      <c r="V89" s="104"/>
      <c r="W89" s="357"/>
      <c r="X89" s="357"/>
      <c r="Y89" s="104"/>
      <c r="Z89" s="358"/>
      <c r="AA89" s="358"/>
      <c r="AB89" s="326"/>
      <c r="AC89" s="326"/>
      <c r="AD89" s="50"/>
      <c r="AE89" s="50"/>
      <c r="AF89" s="50"/>
      <c r="AG89" s="50"/>
      <c r="AH89" s="50"/>
    </row>
    <row r="90" spans="1:34" s="73" customFormat="1" ht="15.75" x14ac:dyDescent="0.25">
      <c r="A90" s="83" t="s">
        <v>145</v>
      </c>
      <c r="B90" s="52" t="s">
        <v>146</v>
      </c>
      <c r="C90" s="193"/>
      <c r="D90" s="61"/>
      <c r="E90" s="61"/>
      <c r="F90" s="61"/>
      <c r="G90" s="153" t="s">
        <v>313</v>
      </c>
      <c r="H90" s="152"/>
      <c r="I90" s="69"/>
      <c r="J90" s="69"/>
      <c r="K90" s="69"/>
      <c r="L90" s="69"/>
      <c r="M90" s="69"/>
      <c r="N90" s="70">
        <f>Mileage!CM90</f>
        <v>766</v>
      </c>
      <c r="O90" s="214"/>
      <c r="P90" s="84"/>
      <c r="Q90" s="84"/>
      <c r="R90" s="84"/>
      <c r="S90" s="84"/>
      <c r="T90" s="84"/>
      <c r="U90" s="84"/>
      <c r="V90" s="84"/>
      <c r="W90" s="324"/>
      <c r="X90" s="324"/>
      <c r="Y90" s="84"/>
      <c r="Z90" s="325"/>
      <c r="AA90" s="325"/>
      <c r="AB90" s="326"/>
      <c r="AC90" s="326"/>
      <c r="AD90" s="50"/>
      <c r="AE90" s="50"/>
      <c r="AF90" s="50"/>
      <c r="AG90" s="50"/>
      <c r="AH90" s="50"/>
    </row>
    <row r="91" spans="1:34" s="73" customFormat="1" ht="15.75" x14ac:dyDescent="0.25">
      <c r="A91" s="83" t="s">
        <v>211</v>
      </c>
      <c r="B91" s="52" t="s">
        <v>212</v>
      </c>
      <c r="C91" s="193">
        <f>'Annual Qualifications '!C91</f>
        <v>43529</v>
      </c>
      <c r="D91" s="61">
        <f>'Annual Qualifications '!D91</f>
        <v>43557</v>
      </c>
      <c r="E91" s="61">
        <f>'Annual Qualifications '!E91</f>
        <v>43648</v>
      </c>
      <c r="F91" s="61"/>
      <c r="G91" s="153"/>
      <c r="H91" s="152"/>
      <c r="I91" s="69"/>
      <c r="J91" s="69"/>
      <c r="K91" s="69"/>
      <c r="L91" s="69"/>
      <c r="M91" s="69"/>
      <c r="N91" s="70">
        <f>Mileage!CM91</f>
        <v>789</v>
      </c>
      <c r="O91" s="214"/>
      <c r="P91" s="84"/>
      <c r="Q91" s="84"/>
      <c r="R91" s="84"/>
      <c r="S91" s="84"/>
      <c r="T91" s="84"/>
      <c r="U91" s="84"/>
      <c r="V91" s="84"/>
      <c r="W91" s="324"/>
      <c r="X91" s="324"/>
      <c r="Y91" s="84"/>
      <c r="Z91" s="325"/>
      <c r="AA91" s="325"/>
      <c r="AB91" s="326"/>
      <c r="AC91" s="326"/>
      <c r="AD91" s="50"/>
      <c r="AE91" s="50"/>
      <c r="AF91" s="50"/>
      <c r="AG91" s="50"/>
      <c r="AH91" s="50"/>
    </row>
    <row r="92" spans="1:34" s="73" customFormat="1" ht="15.75" x14ac:dyDescent="0.25">
      <c r="A92" s="75" t="s">
        <v>89</v>
      </c>
      <c r="B92" s="52" t="s">
        <v>62</v>
      </c>
      <c r="C92" s="193"/>
      <c r="D92" s="61"/>
      <c r="E92" s="61"/>
      <c r="F92" s="61"/>
      <c r="G92" s="153"/>
      <c r="H92" s="152"/>
      <c r="I92" s="69"/>
      <c r="J92" s="69"/>
      <c r="K92" s="69"/>
      <c r="L92" s="69" t="s">
        <v>114</v>
      </c>
      <c r="M92" s="69"/>
      <c r="N92" s="70">
        <f>Mileage!CM92</f>
        <v>1941</v>
      </c>
      <c r="O92" s="214"/>
      <c r="P92" s="84"/>
      <c r="Q92" s="84"/>
      <c r="R92" s="84"/>
      <c r="S92" s="84"/>
      <c r="T92" s="84"/>
      <c r="U92" s="84"/>
      <c r="V92" s="84"/>
      <c r="W92" s="324"/>
      <c r="X92" s="324"/>
      <c r="Y92" s="84"/>
      <c r="Z92" s="325"/>
      <c r="AA92" s="325"/>
      <c r="AB92" s="326"/>
      <c r="AC92" s="326"/>
      <c r="AD92" s="50"/>
      <c r="AE92" s="50"/>
      <c r="AF92" s="50"/>
      <c r="AG92" s="50"/>
      <c r="AH92" s="50"/>
    </row>
    <row r="93" spans="1:34" s="6" customFormat="1" ht="16.5" customHeight="1" thickBot="1" x14ac:dyDescent="0.3">
      <c r="A93" s="83" t="s">
        <v>101</v>
      </c>
      <c r="B93" s="65" t="s">
        <v>105</v>
      </c>
      <c r="C93" s="193">
        <f>'Annual Qualifications '!C93</f>
        <v>43108</v>
      </c>
      <c r="D93" s="61">
        <f>'Annual Qualifications '!D93</f>
        <v>43557</v>
      </c>
      <c r="E93" s="61"/>
      <c r="F93" s="61"/>
      <c r="G93" s="155" t="s">
        <v>334</v>
      </c>
      <c r="H93" s="156"/>
      <c r="I93" s="69"/>
      <c r="J93" s="69"/>
      <c r="K93" s="69"/>
      <c r="L93" s="69"/>
      <c r="M93" s="69"/>
      <c r="N93" s="70">
        <f>Mileage!CM93</f>
        <v>869</v>
      </c>
      <c r="O93" s="214"/>
      <c r="P93" s="84"/>
      <c r="Q93" s="84"/>
      <c r="R93" s="84"/>
      <c r="S93" s="84"/>
      <c r="T93" s="84"/>
      <c r="U93" s="84"/>
      <c r="V93" s="84"/>
      <c r="W93" s="324"/>
      <c r="X93" s="324"/>
      <c r="Y93" s="84"/>
      <c r="Z93" s="325"/>
      <c r="AA93" s="325"/>
      <c r="AB93" s="326"/>
      <c r="AC93" s="326"/>
      <c r="AD93" s="50"/>
      <c r="AE93" s="50"/>
      <c r="AF93" s="50"/>
      <c r="AG93" s="50"/>
      <c r="AH93" s="50"/>
    </row>
    <row r="94" spans="1:34" s="5" customFormat="1" ht="14.25" customHeight="1" x14ac:dyDescent="0.25">
      <c r="A94" s="43"/>
      <c r="B94" s="44"/>
      <c r="C94" s="1" t="s">
        <v>80</v>
      </c>
      <c r="D94" s="1"/>
      <c r="E94" s="2"/>
      <c r="F94" s="2"/>
      <c r="G94" s="2"/>
      <c r="H94" s="4"/>
      <c r="I94" s="1"/>
      <c r="J94" s="1"/>
      <c r="K94" s="1"/>
      <c r="L94" s="1"/>
      <c r="M94" s="1"/>
      <c r="N94" s="1"/>
      <c r="O94" s="7"/>
      <c r="P94" s="7"/>
      <c r="Q94" s="7"/>
      <c r="R94" s="7"/>
      <c r="S94" s="8"/>
      <c r="T94" s="7"/>
      <c r="U94" s="7"/>
      <c r="V94" s="7"/>
      <c r="W94" s="7"/>
      <c r="X94" s="7"/>
      <c r="Y94" s="7"/>
      <c r="Z94" s="7"/>
      <c r="AA94" s="7"/>
      <c r="AB94" s="1"/>
      <c r="AC94" s="1"/>
      <c r="AD94" s="1"/>
      <c r="AE94" s="1"/>
      <c r="AF94" s="1"/>
      <c r="AG94" s="1"/>
      <c r="AH94" s="1"/>
    </row>
  </sheetData>
  <sheetProtection password="CCF0" sheet="1" objects="1" scenarios="1"/>
  <mergeCells count="26">
    <mergeCell ref="AG1:AG2"/>
    <mergeCell ref="AH1:AH2"/>
    <mergeCell ref="AB1:AB2"/>
    <mergeCell ref="P1:P2"/>
    <mergeCell ref="Q1:Q2"/>
    <mergeCell ref="R1:R2"/>
    <mergeCell ref="S1:S2"/>
    <mergeCell ref="T1:T2"/>
    <mergeCell ref="U1:U2"/>
    <mergeCell ref="V1:V2"/>
    <mergeCell ref="Y1:Y2"/>
    <mergeCell ref="AE1:AE2"/>
    <mergeCell ref="AA1:AA2"/>
    <mergeCell ref="Z1:Z2"/>
    <mergeCell ref="AF1:AF2"/>
    <mergeCell ref="W1:W2"/>
    <mergeCell ref="A1:A2"/>
    <mergeCell ref="B1:B2"/>
    <mergeCell ref="C1:F1"/>
    <mergeCell ref="G1:H1"/>
    <mergeCell ref="I1:M1"/>
    <mergeCell ref="X1:X2"/>
    <mergeCell ref="AC1:AC2"/>
    <mergeCell ref="AD1:AD2"/>
    <mergeCell ref="O1:O2"/>
    <mergeCell ref="N1:N2"/>
  </mergeCells>
  <pageMargins left="0.7" right="0.7" top="0.75" bottom="0.75" header="0.3" footer="0.3"/>
  <pageSetup scale="29" fitToHeight="0" orientation="landscape" r:id="rId1"/>
  <headerFooter>
    <oddHeader>&amp;LCVMA Chapter 27-3&amp;CROAD WARRIOR OVERALL TRACKING&amp;Ras of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98"/>
  <sheetViews>
    <sheetView zoomScaleNormal="100" zoomScaleSheetLayoutView="89" workbookViewId="0">
      <pane xSplit="13" ySplit="11" topLeftCell="CL12" activePane="bottomRight" state="frozen"/>
      <selection pane="topRight" activeCell="N1" sqref="N1"/>
      <selection pane="bottomLeft" activeCell="A12" sqref="A12"/>
      <selection pane="bottomRight" activeCell="A21" sqref="A21"/>
    </sheetView>
  </sheetViews>
  <sheetFormatPr defaultColWidth="15.140625" defaultRowHeight="15" customHeight="1" x14ac:dyDescent="0.25"/>
  <cols>
    <col min="1" max="1" width="13.42578125" style="43" customWidth="1"/>
    <col min="2" max="2" width="39.85546875" style="44" bestFit="1" customWidth="1"/>
    <col min="3" max="3" width="7.5703125" style="1" customWidth="1"/>
    <col min="4" max="4" width="6.85546875" style="1" bestFit="1" customWidth="1"/>
    <col min="5" max="5" width="9" style="1" bestFit="1" customWidth="1"/>
    <col min="6" max="6" width="6.28515625" style="1" bestFit="1" customWidth="1"/>
    <col min="7" max="7" width="6.85546875" style="1" bestFit="1" customWidth="1"/>
    <col min="8" max="8" width="6.85546875" style="1" customWidth="1"/>
    <col min="9" max="9" width="6.85546875" style="1" bestFit="1" customWidth="1"/>
    <col min="10" max="10" width="7.42578125" style="1" bestFit="1" customWidth="1"/>
    <col min="11" max="11" width="7.7109375" style="1" bestFit="1" customWidth="1"/>
    <col min="12" max="13" width="7.140625" style="1" customWidth="1"/>
    <col min="14" max="14" width="5.7109375" style="1" bestFit="1" customWidth="1"/>
    <col min="15" max="15" width="4.5703125" style="1" bestFit="1" customWidth="1"/>
    <col min="16" max="16" width="5" style="1" customWidth="1"/>
    <col min="17" max="17" width="5.85546875" style="1" customWidth="1"/>
    <col min="18" max="19" width="6.140625" style="1" customWidth="1"/>
    <col min="20" max="21" width="6.5703125" style="1" customWidth="1"/>
    <col min="22" max="39" width="7.140625" style="1" customWidth="1"/>
    <col min="40" max="40" width="5" style="1" bestFit="1" customWidth="1"/>
    <col min="41" max="42" width="7.140625" style="1" bestFit="1" customWidth="1"/>
    <col min="43" max="43" width="7.140625" style="1" customWidth="1"/>
    <col min="44" max="46" width="6.5703125" style="1" customWidth="1"/>
    <col min="47" max="47" width="9.140625" style="1" customWidth="1"/>
    <col min="48" max="48" width="5.140625" style="1" customWidth="1"/>
    <col min="49" max="49" width="6.140625" style="1" customWidth="1"/>
    <col min="50" max="55" width="6.5703125" style="1" customWidth="1"/>
    <col min="56" max="69" width="6.28515625" style="1" customWidth="1"/>
    <col min="70" max="70" width="9.42578125" style="1" bestFit="1" customWidth="1"/>
    <col min="71" max="71" width="9.42578125" style="1" customWidth="1"/>
    <col min="72" max="72" width="6.28515625" style="1" customWidth="1"/>
    <col min="73" max="73" width="6.28515625" style="1" bestFit="1" customWidth="1"/>
    <col min="74" max="77" width="6.28515625" style="1" customWidth="1"/>
    <col min="78" max="80" width="6.5703125" style="1" customWidth="1"/>
    <col min="81" max="82" width="6.140625" style="1" customWidth="1"/>
    <col min="83" max="83" width="6.7109375" style="1" customWidth="1"/>
    <col min="84" max="84" width="7.42578125" style="1" bestFit="1" customWidth="1"/>
    <col min="85" max="88" width="6.7109375" style="1" bestFit="1" customWidth="1"/>
    <col min="89" max="90" width="7.85546875" style="1" bestFit="1" customWidth="1"/>
    <col min="91" max="91" width="9.85546875" style="1" customWidth="1"/>
    <col min="92" max="92" width="3.85546875" style="1" bestFit="1" customWidth="1"/>
    <col min="93" max="93" width="4.42578125" style="1" bestFit="1" customWidth="1"/>
    <col min="94" max="16384" width="15.140625" style="1"/>
  </cols>
  <sheetData>
    <row r="1" spans="1:93" ht="45" customHeight="1" thickBot="1" x14ac:dyDescent="0.3">
      <c r="A1" s="9"/>
      <c r="B1" s="15">
        <v>2019</v>
      </c>
      <c r="C1" s="37"/>
      <c r="D1" s="434" t="s">
        <v>151</v>
      </c>
      <c r="E1" s="434"/>
      <c r="F1" s="434"/>
      <c r="G1" s="434"/>
      <c r="H1" s="434"/>
      <c r="I1" s="426" t="s">
        <v>54</v>
      </c>
      <c r="J1" s="427"/>
      <c r="K1" s="428"/>
      <c r="L1" s="429" t="s">
        <v>55</v>
      </c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430"/>
      <c r="BQ1" s="430"/>
      <c r="BR1" s="430"/>
      <c r="BS1" s="430"/>
      <c r="BT1" s="430"/>
      <c r="BU1" s="431"/>
      <c r="BV1" s="431"/>
      <c r="BW1" s="431"/>
      <c r="BX1" s="431"/>
      <c r="BY1" s="431"/>
      <c r="BZ1" s="431"/>
      <c r="CA1" s="431"/>
      <c r="CB1" s="431"/>
      <c r="CC1" s="431"/>
      <c r="CD1" s="431"/>
      <c r="CE1" s="431"/>
      <c r="CF1" s="431"/>
      <c r="CG1" s="432" t="s">
        <v>67</v>
      </c>
      <c r="CH1" s="432"/>
      <c r="CI1" s="432"/>
      <c r="CJ1" s="432"/>
      <c r="CK1" s="432"/>
      <c r="CL1" s="433"/>
      <c r="CM1" s="113" t="s">
        <v>56</v>
      </c>
      <c r="CN1" s="131"/>
    </row>
    <row r="2" spans="1:93" ht="150" customHeight="1" x14ac:dyDescent="0.25">
      <c r="A2" s="45" t="s">
        <v>0</v>
      </c>
      <c r="B2" s="46" t="s">
        <v>1</v>
      </c>
      <c r="C2" s="38" t="s">
        <v>57</v>
      </c>
      <c r="D2" s="197" t="s">
        <v>174</v>
      </c>
      <c r="E2" s="198" t="s">
        <v>175</v>
      </c>
      <c r="F2" s="198" t="s">
        <v>312</v>
      </c>
      <c r="G2" s="198" t="s">
        <v>176</v>
      </c>
      <c r="H2" s="196" t="s">
        <v>333</v>
      </c>
      <c r="I2" s="16" t="s">
        <v>177</v>
      </c>
      <c r="J2" s="17" t="s">
        <v>178</v>
      </c>
      <c r="K2" s="17" t="s">
        <v>179</v>
      </c>
      <c r="L2" s="22" t="s">
        <v>360</v>
      </c>
      <c r="M2" s="27" t="s">
        <v>242</v>
      </c>
      <c r="N2" s="27" t="s">
        <v>203</v>
      </c>
      <c r="O2" s="25" t="s">
        <v>189</v>
      </c>
      <c r="P2" s="25" t="s">
        <v>243</v>
      </c>
      <c r="Q2" s="25" t="s">
        <v>190</v>
      </c>
      <c r="R2" s="25" t="s">
        <v>207</v>
      </c>
      <c r="S2" s="25" t="s">
        <v>244</v>
      </c>
      <c r="T2" s="25" t="s">
        <v>194</v>
      </c>
      <c r="U2" s="25" t="s">
        <v>208</v>
      </c>
      <c r="V2" s="25" t="s">
        <v>210</v>
      </c>
      <c r="W2" s="25" t="s">
        <v>217</v>
      </c>
      <c r="X2" s="25" t="s">
        <v>215</v>
      </c>
      <c r="Y2" s="25" t="s">
        <v>245</v>
      </c>
      <c r="Z2" s="25" t="s">
        <v>218</v>
      </c>
      <c r="AA2" s="25" t="s">
        <v>219</v>
      </c>
      <c r="AB2" s="25" t="s">
        <v>245</v>
      </c>
      <c r="AC2" s="25" t="s">
        <v>191</v>
      </c>
      <c r="AD2" s="25" t="s">
        <v>223</v>
      </c>
      <c r="AE2" s="25" t="s">
        <v>229</v>
      </c>
      <c r="AF2" s="25" t="s">
        <v>232</v>
      </c>
      <c r="AG2" s="25" t="s">
        <v>233</v>
      </c>
      <c r="AH2" s="25" t="s">
        <v>246</v>
      </c>
      <c r="AI2" s="25" t="s">
        <v>236</v>
      </c>
      <c r="AJ2" s="25" t="s">
        <v>239</v>
      </c>
      <c r="AK2" s="25" t="s">
        <v>273</v>
      </c>
      <c r="AL2" s="25" t="s">
        <v>254</v>
      </c>
      <c r="AM2" s="25" t="s">
        <v>252</v>
      </c>
      <c r="AN2" s="25" t="s">
        <v>253</v>
      </c>
      <c r="AO2" s="24" t="s">
        <v>214</v>
      </c>
      <c r="AP2" s="24" t="s">
        <v>180</v>
      </c>
      <c r="AQ2" s="24" t="s">
        <v>275</v>
      </c>
      <c r="AR2" s="25" t="s">
        <v>276</v>
      </c>
      <c r="AS2" s="25" t="s">
        <v>247</v>
      </c>
      <c r="AT2" s="25" t="s">
        <v>277</v>
      </c>
      <c r="AU2" s="25" t="s">
        <v>301</v>
      </c>
      <c r="AV2" s="25" t="s">
        <v>192</v>
      </c>
      <c r="AW2" s="25" t="s">
        <v>306</v>
      </c>
      <c r="AX2" s="25" t="s">
        <v>305</v>
      </c>
      <c r="AY2" s="25" t="s">
        <v>307</v>
      </c>
      <c r="AZ2" s="25" t="s">
        <v>315</v>
      </c>
      <c r="BA2" s="25" t="s">
        <v>316</v>
      </c>
      <c r="BB2" s="25" t="s">
        <v>317</v>
      </c>
      <c r="BC2" s="25" t="s">
        <v>248</v>
      </c>
      <c r="BD2" s="26" t="s">
        <v>193</v>
      </c>
      <c r="BE2" s="26" t="s">
        <v>382</v>
      </c>
      <c r="BF2" s="26" t="s">
        <v>339</v>
      </c>
      <c r="BG2" s="26" t="s">
        <v>249</v>
      </c>
      <c r="BH2" s="26" t="s">
        <v>344</v>
      </c>
      <c r="BI2" s="26" t="s">
        <v>358</v>
      </c>
      <c r="BJ2" s="26" t="s">
        <v>345</v>
      </c>
      <c r="BK2" s="26" t="s">
        <v>195</v>
      </c>
      <c r="BL2" s="26" t="s">
        <v>355</v>
      </c>
      <c r="BM2" s="26" t="s">
        <v>362</v>
      </c>
      <c r="BN2" s="26" t="s">
        <v>348</v>
      </c>
      <c r="BO2" s="26" t="s">
        <v>361</v>
      </c>
      <c r="BP2" s="26" t="s">
        <v>250</v>
      </c>
      <c r="BQ2" s="26" t="s">
        <v>381</v>
      </c>
      <c r="BR2" s="26" t="s">
        <v>391</v>
      </c>
      <c r="BS2" s="26" t="s">
        <v>399</v>
      </c>
      <c r="BT2" s="26" t="s">
        <v>390</v>
      </c>
      <c r="BU2" s="23" t="s">
        <v>196</v>
      </c>
      <c r="BV2" s="23" t="s">
        <v>251</v>
      </c>
      <c r="BW2" s="23" t="s">
        <v>402</v>
      </c>
      <c r="BX2" s="23" t="s">
        <v>400</v>
      </c>
      <c r="BY2" s="23" t="s">
        <v>412</v>
      </c>
      <c r="BZ2" s="23" t="s">
        <v>197</v>
      </c>
      <c r="CA2" s="23" t="s">
        <v>410</v>
      </c>
      <c r="CB2" s="23" t="s">
        <v>413</v>
      </c>
      <c r="CC2" s="23" t="s">
        <v>198</v>
      </c>
      <c r="CD2" s="23" t="s">
        <v>411</v>
      </c>
      <c r="CE2" s="24" t="s">
        <v>199</v>
      </c>
      <c r="CF2" s="24" t="s">
        <v>425</v>
      </c>
      <c r="CG2" s="18" t="s">
        <v>58</v>
      </c>
      <c r="CH2" s="19" t="s">
        <v>59</v>
      </c>
      <c r="CI2" s="20" t="s">
        <v>66</v>
      </c>
      <c r="CJ2" s="21" t="s">
        <v>106</v>
      </c>
      <c r="CK2" s="21" t="s">
        <v>129</v>
      </c>
      <c r="CL2" s="211" t="s">
        <v>173</v>
      </c>
      <c r="CM2" s="210"/>
      <c r="CN2" s="132" t="s">
        <v>341</v>
      </c>
      <c r="CO2" s="159" t="s">
        <v>342</v>
      </c>
    </row>
    <row r="3" spans="1:93" s="111" customFormat="1" ht="15.75" x14ac:dyDescent="0.25">
      <c r="A3" s="82" t="s">
        <v>19</v>
      </c>
      <c r="B3" s="68" t="s">
        <v>20</v>
      </c>
      <c r="C3" s="199">
        <f>SUM(CO3*CN3)</f>
        <v>75</v>
      </c>
      <c r="D3" s="200"/>
      <c r="E3" s="75">
        <v>62</v>
      </c>
      <c r="F3" s="105"/>
      <c r="G3" s="83"/>
      <c r="H3" s="57"/>
      <c r="I3" s="203"/>
      <c r="J3" s="75"/>
      <c r="K3" s="86"/>
      <c r="L3" s="206"/>
      <c r="M3" s="83"/>
      <c r="N3" s="83"/>
      <c r="O3" s="83"/>
      <c r="P3" s="83"/>
      <c r="Q3" s="83"/>
      <c r="R3" s="83"/>
      <c r="S3" s="83"/>
      <c r="T3" s="114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>
        <v>31</v>
      </c>
      <c r="BB3" s="83">
        <v>30</v>
      </c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57"/>
      <c r="CG3" s="48"/>
      <c r="CH3" s="48"/>
      <c r="CI3" s="48"/>
      <c r="CJ3" s="48">
        <f>SUM(C3:CF3)</f>
        <v>198</v>
      </c>
      <c r="CK3" s="48">
        <v>86</v>
      </c>
      <c r="CL3" s="212">
        <f t="shared" ref="CL3:CL34" si="0">SUM(C3:CF3)</f>
        <v>198</v>
      </c>
      <c r="CM3" s="91">
        <f t="shared" ref="CM3:CM18" si="1">SUM(CG3:CL3)</f>
        <v>482</v>
      </c>
      <c r="CN3" s="133">
        <v>3</v>
      </c>
      <c r="CO3" s="111">
        <v>25</v>
      </c>
    </row>
    <row r="4" spans="1:93" s="111" customFormat="1" ht="15.75" x14ac:dyDescent="0.25">
      <c r="A4" s="82" t="s">
        <v>21</v>
      </c>
      <c r="B4" s="75" t="str">
        <f>HYPERLINK("http://www.combatvet.org/members/showMember.asp?LID=8083","Robbie ""Ghost Rider"" Williams")</f>
        <v>Robbie "Ghost Rider" Williams</v>
      </c>
      <c r="C4" s="199">
        <f t="shared" ref="C4:C75" si="2">SUM(CO4*CN4)</f>
        <v>0</v>
      </c>
      <c r="D4" s="200"/>
      <c r="E4" s="75"/>
      <c r="F4" s="105"/>
      <c r="G4" s="83"/>
      <c r="H4" s="57"/>
      <c r="I4" s="203"/>
      <c r="J4" s="75"/>
      <c r="K4" s="86"/>
      <c r="L4" s="206"/>
      <c r="M4" s="83"/>
      <c r="N4" s="83"/>
      <c r="O4" s="83"/>
      <c r="P4" s="83"/>
      <c r="Q4" s="83"/>
      <c r="R4" s="83"/>
      <c r="S4" s="83"/>
      <c r="T4" s="114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207"/>
      <c r="CG4" s="48"/>
      <c r="CH4" s="48"/>
      <c r="CI4" s="48"/>
      <c r="CJ4" s="48">
        <v>0</v>
      </c>
      <c r="CK4" s="48">
        <v>0</v>
      </c>
      <c r="CL4" s="212">
        <f t="shared" si="0"/>
        <v>0</v>
      </c>
      <c r="CM4" s="91">
        <f t="shared" si="1"/>
        <v>0</v>
      </c>
      <c r="CN4" s="133">
        <v>0</v>
      </c>
      <c r="CO4" s="111">
        <v>121</v>
      </c>
    </row>
    <row r="5" spans="1:93" s="111" customFormat="1" ht="14.25" customHeight="1" x14ac:dyDescent="0.25">
      <c r="A5" s="82" t="s">
        <v>22</v>
      </c>
      <c r="B5" s="75" t="str">
        <f>HYPERLINK("http://www.combatvet.org/members/showMember.asp?LID=8941","Marcus ""Cyclone"" Smoot")</f>
        <v>Marcus "Cyclone" Smoot</v>
      </c>
      <c r="C5" s="199">
        <f t="shared" si="2"/>
        <v>0</v>
      </c>
      <c r="D5" s="200"/>
      <c r="E5" s="75"/>
      <c r="F5" s="105"/>
      <c r="G5" s="83"/>
      <c r="H5" s="57"/>
      <c r="I5" s="203"/>
      <c r="J5" s="75"/>
      <c r="K5" s="86"/>
      <c r="L5" s="206"/>
      <c r="M5" s="83"/>
      <c r="N5" s="83"/>
      <c r="O5" s="83"/>
      <c r="P5" s="83"/>
      <c r="Q5" s="83"/>
      <c r="R5" s="83"/>
      <c r="S5" s="83"/>
      <c r="T5" s="114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207"/>
      <c r="CG5" s="48">
        <v>3453</v>
      </c>
      <c r="CH5" s="48">
        <v>3284</v>
      </c>
      <c r="CI5" s="48">
        <v>26</v>
      </c>
      <c r="CJ5" s="48">
        <v>0</v>
      </c>
      <c r="CK5" s="48">
        <v>0</v>
      </c>
      <c r="CL5" s="212">
        <f t="shared" si="0"/>
        <v>0</v>
      </c>
      <c r="CM5" s="91">
        <f t="shared" si="1"/>
        <v>6763</v>
      </c>
      <c r="CN5" s="125">
        <v>0</v>
      </c>
      <c r="CO5" s="133">
        <v>27</v>
      </c>
    </row>
    <row r="6" spans="1:93" s="111" customFormat="1" ht="14.25" customHeight="1" x14ac:dyDescent="0.25">
      <c r="A6" s="135" t="s">
        <v>322</v>
      </c>
      <c r="B6" s="9" t="s">
        <v>323</v>
      </c>
      <c r="C6" s="199">
        <f t="shared" si="2"/>
        <v>114</v>
      </c>
      <c r="D6" s="200"/>
      <c r="E6" s="75"/>
      <c r="F6" s="105"/>
      <c r="G6" s="83">
        <v>485</v>
      </c>
      <c r="H6" s="57"/>
      <c r="I6" s="203"/>
      <c r="J6" s="75"/>
      <c r="K6" s="86"/>
      <c r="L6" s="206"/>
      <c r="M6" s="83"/>
      <c r="N6" s="83"/>
      <c r="O6" s="83"/>
      <c r="P6" s="83"/>
      <c r="Q6" s="83"/>
      <c r="R6" s="83"/>
      <c r="S6" s="83"/>
      <c r="T6" s="114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207"/>
      <c r="CG6" s="48"/>
      <c r="CH6" s="48"/>
      <c r="CI6" s="48"/>
      <c r="CJ6" s="48"/>
      <c r="CK6" s="48"/>
      <c r="CL6" s="212">
        <f t="shared" si="0"/>
        <v>599</v>
      </c>
      <c r="CM6" s="91">
        <f t="shared" ref="CM6" si="3">SUM(CG6:CL6)</f>
        <v>599</v>
      </c>
      <c r="CN6" s="125">
        <v>3</v>
      </c>
      <c r="CO6" s="133">
        <v>38</v>
      </c>
    </row>
    <row r="7" spans="1:93" s="111" customFormat="1" ht="14.25" customHeight="1" x14ac:dyDescent="0.25">
      <c r="A7" s="82" t="s">
        <v>23</v>
      </c>
      <c r="B7" s="75" t="str">
        <f>HYPERLINK("http://www.combatvet.org/members/showMember.asp?LID=9416","Scott ""Big Dawg"" Johnson")</f>
        <v>Scott "Big Dawg" Johnson</v>
      </c>
      <c r="C7" s="199">
        <f t="shared" si="2"/>
        <v>192</v>
      </c>
      <c r="D7" s="200"/>
      <c r="E7" s="75">
        <v>68</v>
      </c>
      <c r="F7" s="105"/>
      <c r="G7" s="83"/>
      <c r="H7" s="57"/>
      <c r="I7" s="203"/>
      <c r="J7" s="75"/>
      <c r="K7" s="86"/>
      <c r="L7" s="206"/>
      <c r="M7" s="83"/>
      <c r="N7" s="83">
        <v>85</v>
      </c>
      <c r="O7" s="83">
        <v>54</v>
      </c>
      <c r="P7" s="83"/>
      <c r="Q7" s="83"/>
      <c r="R7" s="83"/>
      <c r="S7" s="83"/>
      <c r="T7" s="114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>
        <v>302</v>
      </c>
      <c r="AM7" s="83"/>
      <c r="AN7" s="83"/>
      <c r="AO7" s="83"/>
      <c r="AP7" s="83"/>
      <c r="AQ7" s="83"/>
      <c r="AR7" s="107"/>
      <c r="AS7" s="107"/>
      <c r="AT7" s="107"/>
      <c r="AU7" s="107"/>
      <c r="AV7" s="107"/>
      <c r="AW7" s="107"/>
      <c r="AX7" s="107"/>
      <c r="AY7" s="107"/>
      <c r="AZ7" s="107"/>
      <c r="BA7" s="107">
        <v>18</v>
      </c>
      <c r="BB7" s="107">
        <v>21</v>
      </c>
      <c r="BC7" s="107"/>
      <c r="BD7" s="107"/>
      <c r="BE7" s="107"/>
      <c r="BF7" s="107"/>
      <c r="BG7" s="107"/>
      <c r="BH7" s="107"/>
      <c r="BI7" s="107"/>
      <c r="BJ7" s="107">
        <v>250</v>
      </c>
      <c r="BK7" s="107"/>
      <c r="BL7" s="107"/>
      <c r="BM7" s="107"/>
      <c r="BN7" s="107"/>
      <c r="BO7" s="107">
        <v>24</v>
      </c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7"/>
      <c r="CB7" s="107"/>
      <c r="CC7" s="107"/>
      <c r="CD7" s="107"/>
      <c r="CE7" s="107"/>
      <c r="CF7" s="207"/>
      <c r="CG7" s="48"/>
      <c r="CH7" s="48"/>
      <c r="CI7" s="48"/>
      <c r="CJ7" s="48">
        <v>26</v>
      </c>
      <c r="CK7" s="48">
        <v>713</v>
      </c>
      <c r="CL7" s="212">
        <f t="shared" si="0"/>
        <v>1014</v>
      </c>
      <c r="CM7" s="91">
        <f t="shared" si="1"/>
        <v>1753</v>
      </c>
      <c r="CN7" s="125">
        <v>8</v>
      </c>
      <c r="CO7" s="133">
        <v>24</v>
      </c>
    </row>
    <row r="8" spans="1:93" s="111" customFormat="1" ht="14.25" customHeight="1" x14ac:dyDescent="0.25">
      <c r="A8" s="82" t="s">
        <v>24</v>
      </c>
      <c r="B8" s="75" t="str">
        <f>HYPERLINK("http://www.combatvet.org/members/showMember.asp?LID=9586","Michael ""cordless"" geci")</f>
        <v>Michael "cordless" geci</v>
      </c>
      <c r="C8" s="199">
        <f t="shared" si="2"/>
        <v>0</v>
      </c>
      <c r="D8" s="200"/>
      <c r="E8" s="75"/>
      <c r="F8" s="105"/>
      <c r="G8" s="83"/>
      <c r="H8" s="57"/>
      <c r="I8" s="203"/>
      <c r="J8" s="75"/>
      <c r="K8" s="86"/>
      <c r="L8" s="206"/>
      <c r="M8" s="83"/>
      <c r="N8" s="83"/>
      <c r="O8" s="83"/>
      <c r="P8" s="83"/>
      <c r="Q8" s="83"/>
      <c r="R8" s="83"/>
      <c r="S8" s="83"/>
      <c r="T8" s="114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207"/>
      <c r="CG8" s="48"/>
      <c r="CH8" s="48"/>
      <c r="CI8" s="48"/>
      <c r="CJ8" s="48">
        <v>0</v>
      </c>
      <c r="CK8" s="48">
        <v>0</v>
      </c>
      <c r="CL8" s="212">
        <f t="shared" si="0"/>
        <v>0</v>
      </c>
      <c r="CM8" s="91">
        <f t="shared" si="1"/>
        <v>0</v>
      </c>
      <c r="CN8" s="125">
        <v>0</v>
      </c>
      <c r="CO8" s="133">
        <v>11</v>
      </c>
    </row>
    <row r="9" spans="1:93" s="111" customFormat="1" ht="14.25" customHeight="1" x14ac:dyDescent="0.25">
      <c r="A9" s="82" t="s">
        <v>25</v>
      </c>
      <c r="B9" s="75" t="str">
        <f>HYPERLINK("http://www.combatvet.org/members/showMember.asp?LID=10224","jeffrey ""Stretch"" Scott")</f>
        <v>jeffrey "Stretch" Scott</v>
      </c>
      <c r="C9" s="199">
        <f t="shared" si="2"/>
        <v>0</v>
      </c>
      <c r="D9" s="200"/>
      <c r="E9" s="75"/>
      <c r="F9" s="105"/>
      <c r="G9" s="83"/>
      <c r="H9" s="57"/>
      <c r="I9" s="203"/>
      <c r="J9" s="75"/>
      <c r="K9" s="86"/>
      <c r="L9" s="206"/>
      <c r="M9" s="83"/>
      <c r="N9" s="83"/>
      <c r="O9" s="83"/>
      <c r="P9" s="83"/>
      <c r="Q9" s="83"/>
      <c r="R9" s="83"/>
      <c r="S9" s="83"/>
      <c r="T9" s="106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207"/>
      <c r="CG9" s="48">
        <v>4193</v>
      </c>
      <c r="CH9" s="48">
        <v>3674</v>
      </c>
      <c r="CI9" s="48">
        <v>141</v>
      </c>
      <c r="CJ9" s="48">
        <v>72</v>
      </c>
      <c r="CK9" s="48">
        <v>484</v>
      </c>
      <c r="CL9" s="212">
        <f t="shared" si="0"/>
        <v>0</v>
      </c>
      <c r="CM9" s="91">
        <f t="shared" si="1"/>
        <v>8564</v>
      </c>
      <c r="CN9" s="125">
        <v>0</v>
      </c>
      <c r="CO9" s="133">
        <v>175</v>
      </c>
    </row>
    <row r="10" spans="1:93" s="111" customFormat="1" ht="14.25" customHeight="1" x14ac:dyDescent="0.25">
      <c r="A10" s="82" t="s">
        <v>26</v>
      </c>
      <c r="B10" s="75" t="s">
        <v>70</v>
      </c>
      <c r="C10" s="199">
        <f t="shared" si="2"/>
        <v>470</v>
      </c>
      <c r="D10" s="200"/>
      <c r="E10" s="75">
        <v>88</v>
      </c>
      <c r="F10" s="105"/>
      <c r="G10" s="83"/>
      <c r="H10" s="57"/>
      <c r="I10" s="203"/>
      <c r="J10" s="75"/>
      <c r="K10" s="86">
        <v>1200</v>
      </c>
      <c r="L10" s="206"/>
      <c r="M10" s="83"/>
      <c r="N10" s="83"/>
      <c r="O10" s="83"/>
      <c r="P10" s="83"/>
      <c r="Q10" s="83"/>
      <c r="R10" s="83"/>
      <c r="S10" s="83"/>
      <c r="T10" s="106"/>
      <c r="U10" s="83"/>
      <c r="V10" s="83"/>
      <c r="W10" s="83">
        <v>30</v>
      </c>
      <c r="X10" s="83"/>
      <c r="Y10" s="83"/>
      <c r="Z10" s="83"/>
      <c r="AA10" s="83">
        <v>130</v>
      </c>
      <c r="AB10" s="83"/>
      <c r="AC10" s="83"/>
      <c r="AD10" s="83"/>
      <c r="AE10" s="83">
        <v>75</v>
      </c>
      <c r="AF10" s="83"/>
      <c r="AG10" s="83"/>
      <c r="AH10" s="83"/>
      <c r="AI10" s="83"/>
      <c r="AJ10" s="83"/>
      <c r="AK10" s="83"/>
      <c r="AL10" s="83">
        <v>302</v>
      </c>
      <c r="AM10" s="83"/>
      <c r="AN10" s="83"/>
      <c r="AO10" s="83"/>
      <c r="AP10" s="83"/>
      <c r="AQ10" s="83">
        <v>49</v>
      </c>
      <c r="AR10" s="107"/>
      <c r="AS10" s="107"/>
      <c r="AT10" s="107"/>
      <c r="AU10" s="107"/>
      <c r="AV10" s="107"/>
      <c r="AW10" s="107"/>
      <c r="AX10" s="107">
        <v>45</v>
      </c>
      <c r="AY10" s="107"/>
      <c r="AZ10" s="107">
        <v>75</v>
      </c>
      <c r="BA10" s="107">
        <v>31</v>
      </c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>
        <v>83</v>
      </c>
      <c r="BZ10" s="107"/>
      <c r="CA10" s="107"/>
      <c r="CB10" s="107"/>
      <c r="CC10" s="107"/>
      <c r="CD10" s="107"/>
      <c r="CE10" s="107"/>
      <c r="CF10" s="207"/>
      <c r="CG10" s="48">
        <v>3046</v>
      </c>
      <c r="CH10" s="48">
        <v>8469</v>
      </c>
      <c r="CI10" s="48">
        <v>4370</v>
      </c>
      <c r="CJ10" s="48">
        <v>5024</v>
      </c>
      <c r="CK10" s="48">
        <v>2887</v>
      </c>
      <c r="CL10" s="212">
        <f t="shared" si="0"/>
        <v>2578</v>
      </c>
      <c r="CM10" s="91">
        <f t="shared" si="1"/>
        <v>26374</v>
      </c>
      <c r="CN10" s="125">
        <v>10</v>
      </c>
      <c r="CO10" s="133">
        <v>47</v>
      </c>
    </row>
    <row r="11" spans="1:93" s="111" customFormat="1" ht="14.25" customHeight="1" x14ac:dyDescent="0.25">
      <c r="A11" s="82" t="s">
        <v>27</v>
      </c>
      <c r="B11" s="75" t="str">
        <f>HYPERLINK("http://www.combatvet.org/members/showMember.asp?LID=10801","Michael ""Mr Lezo"" Lilly")</f>
        <v>Michael "Mr Lezo" Lilly</v>
      </c>
      <c r="C11" s="199">
        <f t="shared" si="2"/>
        <v>0</v>
      </c>
      <c r="D11" s="200"/>
      <c r="E11" s="75"/>
      <c r="F11" s="105"/>
      <c r="G11" s="83"/>
      <c r="H11" s="57"/>
      <c r="I11" s="203"/>
      <c r="J11" s="75"/>
      <c r="K11" s="86"/>
      <c r="L11" s="206"/>
      <c r="M11" s="83"/>
      <c r="N11" s="83"/>
      <c r="O11" s="83"/>
      <c r="P11" s="83"/>
      <c r="Q11" s="83"/>
      <c r="R11" s="83"/>
      <c r="S11" s="83"/>
      <c r="T11" s="106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207"/>
      <c r="CG11" s="48"/>
      <c r="CH11" s="48"/>
      <c r="CI11" s="48"/>
      <c r="CJ11" s="48">
        <v>0</v>
      </c>
      <c r="CK11" s="48">
        <v>8</v>
      </c>
      <c r="CL11" s="212">
        <f t="shared" si="0"/>
        <v>0</v>
      </c>
      <c r="CM11" s="91">
        <f t="shared" si="1"/>
        <v>8</v>
      </c>
      <c r="CN11" s="125">
        <v>0</v>
      </c>
      <c r="CO11" s="133">
        <v>8</v>
      </c>
    </row>
    <row r="12" spans="1:93" s="111" customFormat="1" ht="15" customHeight="1" x14ac:dyDescent="0.25">
      <c r="A12" s="82" t="s">
        <v>28</v>
      </c>
      <c r="B12" s="75" t="str">
        <f>HYPERLINK("http://www.combatvet.org/members/showMember.asp?LID=10802","Richard ""Montana"" Prekker")</f>
        <v>Richard "Montana" Prekker</v>
      </c>
      <c r="C12" s="199">
        <f t="shared" si="2"/>
        <v>104</v>
      </c>
      <c r="D12" s="200"/>
      <c r="E12" s="75"/>
      <c r="F12" s="105"/>
      <c r="G12" s="83"/>
      <c r="H12" s="57"/>
      <c r="I12" s="203">
        <v>311</v>
      </c>
      <c r="J12" s="75"/>
      <c r="K12" s="86"/>
      <c r="L12" s="206"/>
      <c r="M12" s="83"/>
      <c r="N12" s="83"/>
      <c r="O12" s="83"/>
      <c r="P12" s="83"/>
      <c r="Q12" s="83"/>
      <c r="R12" s="83"/>
      <c r="S12" s="83"/>
      <c r="T12" s="106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>
        <v>61</v>
      </c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207"/>
      <c r="CG12" s="48"/>
      <c r="CH12" s="48"/>
      <c r="CI12" s="48"/>
      <c r="CJ12" s="48">
        <v>0</v>
      </c>
      <c r="CK12" s="48">
        <v>208</v>
      </c>
      <c r="CL12" s="212">
        <f t="shared" si="0"/>
        <v>476</v>
      </c>
      <c r="CM12" s="91">
        <f t="shared" si="1"/>
        <v>684</v>
      </c>
      <c r="CN12" s="125">
        <v>2</v>
      </c>
      <c r="CO12" s="133">
        <v>52</v>
      </c>
    </row>
    <row r="13" spans="1:93" s="111" customFormat="1" ht="14.25" customHeight="1" x14ac:dyDescent="0.25">
      <c r="A13" s="82" t="s">
        <v>30</v>
      </c>
      <c r="B13" s="75" t="str">
        <f>HYPERLINK("http://www.combatvet.org/members/showMember.asp?LID=13730","Steven ""StoneCold"" Bunker")</f>
        <v>Steven "StoneCold" Bunker</v>
      </c>
      <c r="C13" s="199">
        <f t="shared" si="2"/>
        <v>1342</v>
      </c>
      <c r="D13" s="200"/>
      <c r="E13" s="75">
        <v>134</v>
      </c>
      <c r="F13" s="105">
        <v>260</v>
      </c>
      <c r="G13" s="83">
        <v>512</v>
      </c>
      <c r="H13" s="57"/>
      <c r="I13" s="203">
        <v>311</v>
      </c>
      <c r="J13" s="75">
        <v>5000</v>
      </c>
      <c r="K13" s="86">
        <v>1160</v>
      </c>
      <c r="L13" s="206"/>
      <c r="M13" s="83"/>
      <c r="N13" s="83"/>
      <c r="O13" s="83"/>
      <c r="P13" s="83"/>
      <c r="Q13" s="83"/>
      <c r="R13" s="83"/>
      <c r="S13" s="83"/>
      <c r="T13" s="106">
        <v>54</v>
      </c>
      <c r="U13" s="83">
        <v>60</v>
      </c>
      <c r="V13" s="83"/>
      <c r="W13" s="83">
        <v>30</v>
      </c>
      <c r="X13" s="83">
        <v>730</v>
      </c>
      <c r="Y13" s="83">
        <v>132</v>
      </c>
      <c r="Z13" s="83"/>
      <c r="AA13" s="83"/>
      <c r="AB13" s="83">
        <v>132</v>
      </c>
      <c r="AC13" s="83">
        <v>54</v>
      </c>
      <c r="AD13" s="83"/>
      <c r="AE13" s="83"/>
      <c r="AF13" s="83"/>
      <c r="AG13" s="83">
        <v>648</v>
      </c>
      <c r="AH13" s="83">
        <v>132</v>
      </c>
      <c r="AI13" s="83"/>
      <c r="AJ13" s="83">
        <v>1014</v>
      </c>
      <c r="AK13" s="83"/>
      <c r="AL13" s="83"/>
      <c r="AM13" s="83">
        <v>132</v>
      </c>
      <c r="AN13" s="83">
        <v>54</v>
      </c>
      <c r="AO13" s="83">
        <v>198</v>
      </c>
      <c r="AP13" s="83"/>
      <c r="AQ13" s="83">
        <v>49</v>
      </c>
      <c r="AR13" s="107"/>
      <c r="AS13" s="107"/>
      <c r="AT13" s="107"/>
      <c r="AU13" s="107"/>
      <c r="AV13" s="107"/>
      <c r="AW13" s="107">
        <v>45</v>
      </c>
      <c r="AX13" s="107"/>
      <c r="AY13" s="107">
        <v>95</v>
      </c>
      <c r="AZ13" s="107">
        <v>87</v>
      </c>
      <c r="BA13" s="107"/>
      <c r="BB13" s="107">
        <v>142</v>
      </c>
      <c r="BC13" s="107"/>
      <c r="BD13" s="107"/>
      <c r="BE13" s="107"/>
      <c r="BF13" s="107">
        <v>121</v>
      </c>
      <c r="BG13" s="107">
        <v>121</v>
      </c>
      <c r="BH13" s="107">
        <v>1300</v>
      </c>
      <c r="BI13" s="107"/>
      <c r="BJ13" s="107"/>
      <c r="BK13" s="107">
        <v>54</v>
      </c>
      <c r="BL13" s="107"/>
      <c r="BM13" s="107"/>
      <c r="BN13" s="107"/>
      <c r="BO13" s="107">
        <v>122</v>
      </c>
      <c r="BP13" s="107"/>
      <c r="BQ13" s="107"/>
      <c r="BR13" s="107"/>
      <c r="BS13" s="107"/>
      <c r="BT13" s="107"/>
      <c r="BU13" s="107">
        <v>54</v>
      </c>
      <c r="BV13" s="107">
        <v>122</v>
      </c>
      <c r="BW13" s="107"/>
      <c r="BX13" s="107"/>
      <c r="BY13" s="107">
        <v>83</v>
      </c>
      <c r="BZ13" s="107">
        <v>54</v>
      </c>
      <c r="CA13" s="107">
        <v>122</v>
      </c>
      <c r="CB13" s="107">
        <v>66</v>
      </c>
      <c r="CC13" s="107"/>
      <c r="CD13" s="107">
        <v>86</v>
      </c>
      <c r="CE13" s="107"/>
      <c r="CF13" s="207"/>
      <c r="CG13" s="48">
        <v>2125</v>
      </c>
      <c r="CH13" s="48">
        <v>4337</v>
      </c>
      <c r="CI13" s="48">
        <v>8461</v>
      </c>
      <c r="CJ13" s="48">
        <v>8642</v>
      </c>
      <c r="CK13" s="48">
        <v>8230</v>
      </c>
      <c r="CL13" s="212">
        <f t="shared" si="0"/>
        <v>14812</v>
      </c>
      <c r="CM13" s="91">
        <f t="shared" si="1"/>
        <v>46607</v>
      </c>
      <c r="CN13" s="125">
        <v>11</v>
      </c>
      <c r="CO13" s="133">
        <v>122</v>
      </c>
    </row>
    <row r="14" spans="1:93" s="111" customFormat="1" ht="14.25" customHeight="1" x14ac:dyDescent="0.25">
      <c r="A14" s="82" t="s">
        <v>134</v>
      </c>
      <c r="B14" s="83" t="s">
        <v>135</v>
      </c>
      <c r="C14" s="199">
        <f t="shared" si="2"/>
        <v>190</v>
      </c>
      <c r="D14" s="200"/>
      <c r="E14" s="75"/>
      <c r="F14" s="105"/>
      <c r="G14" s="83"/>
      <c r="H14" s="57"/>
      <c r="I14" s="203">
        <v>311</v>
      </c>
      <c r="J14" s="75"/>
      <c r="K14" s="86"/>
      <c r="L14" s="206"/>
      <c r="M14" s="83"/>
      <c r="N14" s="83"/>
      <c r="O14" s="83"/>
      <c r="P14" s="83"/>
      <c r="Q14" s="83"/>
      <c r="R14" s="83"/>
      <c r="S14" s="83"/>
      <c r="T14" s="106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207"/>
      <c r="CG14" s="48"/>
      <c r="CH14" s="48"/>
      <c r="CI14" s="48"/>
      <c r="CJ14" s="48"/>
      <c r="CK14" s="48">
        <v>570</v>
      </c>
      <c r="CL14" s="212">
        <f t="shared" si="0"/>
        <v>501</v>
      </c>
      <c r="CM14" s="91">
        <f t="shared" si="1"/>
        <v>1071</v>
      </c>
      <c r="CN14" s="125">
        <v>5</v>
      </c>
      <c r="CO14" s="133">
        <v>38</v>
      </c>
    </row>
    <row r="15" spans="1:93" s="111" customFormat="1" ht="14.25" customHeight="1" x14ac:dyDescent="0.25">
      <c r="A15" s="82" t="s">
        <v>31</v>
      </c>
      <c r="B15" s="75" t="str">
        <f>HYPERLINK("http://www.combatvet.org/members/showMember.asp?LID=14498","Michael ""Half Trac"" Headrick")</f>
        <v>Michael "Half Trac" Headrick</v>
      </c>
      <c r="C15" s="199">
        <f t="shared" si="2"/>
        <v>275</v>
      </c>
      <c r="D15" s="200"/>
      <c r="E15" s="75">
        <v>60</v>
      </c>
      <c r="F15" s="105"/>
      <c r="G15" s="83"/>
      <c r="H15" s="57"/>
      <c r="I15" s="203"/>
      <c r="J15" s="75"/>
      <c r="K15" s="86"/>
      <c r="L15" s="206"/>
      <c r="M15" s="83"/>
      <c r="N15" s="83"/>
      <c r="O15" s="83"/>
      <c r="P15" s="83"/>
      <c r="Q15" s="83">
        <v>54</v>
      </c>
      <c r="R15" s="83"/>
      <c r="S15" s="83"/>
      <c r="T15" s="106"/>
      <c r="U15" s="83"/>
      <c r="V15" s="83"/>
      <c r="W15" s="83">
        <v>30</v>
      </c>
      <c r="X15" s="83">
        <v>640</v>
      </c>
      <c r="Y15" s="83">
        <v>30</v>
      </c>
      <c r="Z15" s="83"/>
      <c r="AA15" s="83"/>
      <c r="AB15" s="83">
        <v>30</v>
      </c>
      <c r="AC15" s="83">
        <v>54</v>
      </c>
      <c r="AD15" s="83"/>
      <c r="AE15" s="83"/>
      <c r="AF15" s="83"/>
      <c r="AG15" s="83"/>
      <c r="AH15" s="83">
        <v>30</v>
      </c>
      <c r="AI15" s="83"/>
      <c r="AJ15" s="83"/>
      <c r="AK15" s="83"/>
      <c r="AL15" s="83"/>
      <c r="AM15" s="83">
        <v>30</v>
      </c>
      <c r="AN15" s="83">
        <v>54</v>
      </c>
      <c r="AO15" s="83"/>
      <c r="AP15" s="83"/>
      <c r="AQ15" s="83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>
        <v>25</v>
      </c>
      <c r="BG15" s="107">
        <v>25</v>
      </c>
      <c r="BH15" s="107"/>
      <c r="BI15" s="107"/>
      <c r="BJ15" s="107"/>
      <c r="BK15" s="107"/>
      <c r="BL15" s="107"/>
      <c r="BM15" s="107"/>
      <c r="BN15" s="107"/>
      <c r="BO15" s="107">
        <v>25</v>
      </c>
      <c r="BP15" s="107"/>
      <c r="BQ15" s="107">
        <v>93</v>
      </c>
      <c r="BR15" s="107"/>
      <c r="BS15" s="107"/>
      <c r="BT15" s="107"/>
      <c r="BU15" s="107"/>
      <c r="BV15" s="107"/>
      <c r="BW15" s="107"/>
      <c r="BX15" s="107"/>
      <c r="BY15" s="107"/>
      <c r="BZ15" s="107"/>
      <c r="CA15" s="107">
        <v>25</v>
      </c>
      <c r="CB15" s="107"/>
      <c r="CC15" s="107"/>
      <c r="CD15" s="107"/>
      <c r="CE15" s="107"/>
      <c r="CF15" s="207"/>
      <c r="CG15" s="48">
        <v>1975</v>
      </c>
      <c r="CH15" s="48">
        <v>326</v>
      </c>
      <c r="CI15" s="48">
        <v>585</v>
      </c>
      <c r="CJ15" s="48">
        <v>1674</v>
      </c>
      <c r="CK15" s="48">
        <v>1214</v>
      </c>
      <c r="CL15" s="212">
        <f t="shared" si="0"/>
        <v>1480</v>
      </c>
      <c r="CM15" s="91">
        <f t="shared" si="1"/>
        <v>7254</v>
      </c>
      <c r="CN15" s="125">
        <v>11</v>
      </c>
      <c r="CO15" s="133">
        <v>25</v>
      </c>
    </row>
    <row r="16" spans="1:93" s="111" customFormat="1" ht="14.25" customHeight="1" x14ac:dyDescent="0.25">
      <c r="A16" s="87" t="s">
        <v>32</v>
      </c>
      <c r="B16" s="83" t="s">
        <v>33</v>
      </c>
      <c r="C16" s="199">
        <f t="shared" si="2"/>
        <v>196</v>
      </c>
      <c r="D16" s="200"/>
      <c r="E16" s="75">
        <v>72</v>
      </c>
      <c r="F16" s="105">
        <v>291</v>
      </c>
      <c r="G16" s="83">
        <v>466</v>
      </c>
      <c r="H16" s="57"/>
      <c r="I16" s="204">
        <v>311</v>
      </c>
      <c r="J16" s="75"/>
      <c r="K16" s="86">
        <v>1147</v>
      </c>
      <c r="L16" s="206"/>
      <c r="M16" s="83"/>
      <c r="N16" s="83">
        <v>85</v>
      </c>
      <c r="O16" s="83">
        <v>54</v>
      </c>
      <c r="P16" s="83"/>
      <c r="Q16" s="83">
        <v>54</v>
      </c>
      <c r="R16" s="83"/>
      <c r="S16" s="83"/>
      <c r="T16" s="106">
        <v>54</v>
      </c>
      <c r="U16" s="83">
        <v>60</v>
      </c>
      <c r="V16" s="83"/>
      <c r="W16" s="83">
        <v>30</v>
      </c>
      <c r="X16" s="83">
        <v>660</v>
      </c>
      <c r="Y16" s="83"/>
      <c r="Z16" s="83"/>
      <c r="AA16" s="83"/>
      <c r="AB16" s="83"/>
      <c r="AC16" s="83">
        <v>54</v>
      </c>
      <c r="AD16" s="83"/>
      <c r="AE16" s="83"/>
      <c r="AF16" s="83"/>
      <c r="AG16" s="83">
        <v>724</v>
      </c>
      <c r="AH16" s="83"/>
      <c r="AI16" s="83"/>
      <c r="AJ16" s="83">
        <v>1028</v>
      </c>
      <c r="AK16" s="83"/>
      <c r="AL16" s="83">
        <v>302</v>
      </c>
      <c r="AM16" s="83"/>
      <c r="AN16" s="83">
        <v>54</v>
      </c>
      <c r="AO16" s="83">
        <v>198</v>
      </c>
      <c r="AP16" s="83"/>
      <c r="AQ16" s="83">
        <v>49</v>
      </c>
      <c r="AR16" s="107"/>
      <c r="AS16" s="107"/>
      <c r="AT16" s="107"/>
      <c r="AU16" s="107"/>
      <c r="AV16" s="107">
        <v>54</v>
      </c>
      <c r="AW16" s="107">
        <v>45</v>
      </c>
      <c r="AX16" s="107"/>
      <c r="AY16" s="107">
        <v>95</v>
      </c>
      <c r="AZ16" s="107"/>
      <c r="BA16" s="107">
        <v>41</v>
      </c>
      <c r="BB16" s="107">
        <v>52</v>
      </c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>
        <v>75</v>
      </c>
      <c r="BU16" s="107">
        <v>54</v>
      </c>
      <c r="BV16" s="107"/>
      <c r="BW16" s="107">
        <v>95</v>
      </c>
      <c r="BX16" s="107"/>
      <c r="BY16" s="107">
        <v>83</v>
      </c>
      <c r="BZ16" s="107">
        <v>54</v>
      </c>
      <c r="CA16" s="107"/>
      <c r="CB16" s="107"/>
      <c r="CC16" s="107">
        <v>40</v>
      </c>
      <c r="CD16" s="107">
        <v>86</v>
      </c>
      <c r="CE16" s="107"/>
      <c r="CF16" s="207"/>
      <c r="CG16" s="48"/>
      <c r="CH16" s="48"/>
      <c r="CI16" s="48">
        <v>4655</v>
      </c>
      <c r="CJ16" s="48">
        <v>5952</v>
      </c>
      <c r="CK16" s="48">
        <v>3022</v>
      </c>
      <c r="CL16" s="212">
        <f t="shared" si="0"/>
        <v>6663</v>
      </c>
      <c r="CM16" s="91">
        <f t="shared" si="1"/>
        <v>20292</v>
      </c>
      <c r="CN16" s="125">
        <v>7</v>
      </c>
      <c r="CO16" s="133">
        <v>28</v>
      </c>
    </row>
    <row r="17" spans="1:93" s="111" customFormat="1" ht="14.25" customHeight="1" x14ac:dyDescent="0.25">
      <c r="A17" s="87" t="s">
        <v>78</v>
      </c>
      <c r="B17" s="83" t="s">
        <v>79</v>
      </c>
      <c r="C17" s="199">
        <f t="shared" si="2"/>
        <v>114</v>
      </c>
      <c r="D17" s="200"/>
      <c r="E17" s="75">
        <v>130</v>
      </c>
      <c r="F17" s="105"/>
      <c r="G17" s="83"/>
      <c r="H17" s="57"/>
      <c r="I17" s="204">
        <v>311</v>
      </c>
      <c r="J17" s="75"/>
      <c r="K17" s="86"/>
      <c r="L17" s="206"/>
      <c r="M17" s="83"/>
      <c r="N17" s="83"/>
      <c r="O17" s="83"/>
      <c r="P17" s="83"/>
      <c r="Q17" s="83"/>
      <c r="R17" s="83"/>
      <c r="S17" s="83"/>
      <c r="T17" s="106"/>
      <c r="U17" s="83"/>
      <c r="V17" s="83">
        <v>153</v>
      </c>
      <c r="W17" s="83"/>
      <c r="X17" s="83"/>
      <c r="Y17" s="83"/>
      <c r="Z17" s="83"/>
      <c r="AA17" s="83">
        <v>130</v>
      </c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>
        <v>200</v>
      </c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207"/>
      <c r="CG17" s="48"/>
      <c r="CH17" s="48"/>
      <c r="CI17" s="48">
        <v>0</v>
      </c>
      <c r="CJ17" s="48">
        <v>0</v>
      </c>
      <c r="CK17" s="48">
        <v>120</v>
      </c>
      <c r="CL17" s="212">
        <f t="shared" si="0"/>
        <v>1038</v>
      </c>
      <c r="CM17" s="91">
        <f t="shared" si="1"/>
        <v>1158</v>
      </c>
      <c r="CN17" s="125">
        <v>1</v>
      </c>
      <c r="CO17" s="133">
        <v>114</v>
      </c>
    </row>
    <row r="18" spans="1:93" s="111" customFormat="1" ht="14.25" customHeight="1" x14ac:dyDescent="0.25">
      <c r="A18" s="101" t="s">
        <v>102</v>
      </c>
      <c r="B18" s="83" t="s">
        <v>109</v>
      </c>
      <c r="C18" s="199">
        <f t="shared" si="2"/>
        <v>0</v>
      </c>
      <c r="D18" s="200"/>
      <c r="E18" s="75"/>
      <c r="F18" s="105">
        <v>499</v>
      </c>
      <c r="G18" s="83"/>
      <c r="H18" s="57"/>
      <c r="I18" s="204"/>
      <c r="J18" s="75"/>
      <c r="K18" s="86"/>
      <c r="L18" s="206"/>
      <c r="M18" s="83"/>
      <c r="N18" s="83"/>
      <c r="O18" s="83"/>
      <c r="P18" s="83"/>
      <c r="Q18" s="83"/>
      <c r="R18" s="83"/>
      <c r="S18" s="83"/>
      <c r="T18" s="106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207"/>
      <c r="CG18" s="48"/>
      <c r="CH18" s="48"/>
      <c r="CI18" s="48"/>
      <c r="CJ18" s="48">
        <v>0</v>
      </c>
      <c r="CK18" s="48">
        <v>434</v>
      </c>
      <c r="CL18" s="212">
        <f t="shared" si="0"/>
        <v>499</v>
      </c>
      <c r="CM18" s="91">
        <f t="shared" si="1"/>
        <v>933</v>
      </c>
      <c r="CN18" s="125">
        <v>0</v>
      </c>
      <c r="CO18" s="133">
        <v>119</v>
      </c>
    </row>
    <row r="19" spans="1:93" s="111" customFormat="1" ht="14.25" customHeight="1" x14ac:dyDescent="0.25">
      <c r="A19" s="87" t="s">
        <v>34</v>
      </c>
      <c r="B19" s="83" t="s">
        <v>35</v>
      </c>
      <c r="C19" s="199">
        <f t="shared" si="2"/>
        <v>800</v>
      </c>
      <c r="D19" s="200"/>
      <c r="E19" s="75">
        <v>150</v>
      </c>
      <c r="F19" s="105"/>
      <c r="G19" s="83"/>
      <c r="H19" s="57"/>
      <c r="I19" s="204"/>
      <c r="J19" s="75"/>
      <c r="K19" s="86"/>
      <c r="L19" s="206"/>
      <c r="M19" s="83"/>
      <c r="N19" s="83"/>
      <c r="O19" s="83"/>
      <c r="P19" s="83"/>
      <c r="Q19" s="83"/>
      <c r="R19" s="83"/>
      <c r="S19" s="83"/>
      <c r="T19" s="114"/>
      <c r="U19" s="83">
        <v>60</v>
      </c>
      <c r="V19" s="83"/>
      <c r="W19" s="83">
        <v>30</v>
      </c>
      <c r="X19" s="83"/>
      <c r="Y19" s="83"/>
      <c r="Z19" s="83"/>
      <c r="AA19" s="83">
        <v>130</v>
      </c>
      <c r="AB19" s="83"/>
      <c r="AC19" s="83"/>
      <c r="AD19" s="83">
        <v>75</v>
      </c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>
        <v>198</v>
      </c>
      <c r="AP19" s="83"/>
      <c r="AQ19" s="83">
        <v>49</v>
      </c>
      <c r="AR19" s="107"/>
      <c r="AS19" s="107"/>
      <c r="AT19" s="107"/>
      <c r="AU19" s="107"/>
      <c r="AV19" s="107"/>
      <c r="AW19" s="107">
        <v>45</v>
      </c>
      <c r="AX19" s="107"/>
      <c r="AY19" s="107">
        <v>95</v>
      </c>
      <c r="AZ19" s="107"/>
      <c r="BA19" s="107"/>
      <c r="BB19" s="107"/>
      <c r="BC19" s="107"/>
      <c r="BD19" s="107"/>
      <c r="BE19" s="107">
        <v>153</v>
      </c>
      <c r="BF19" s="107"/>
      <c r="BG19" s="107"/>
      <c r="BH19" s="107"/>
      <c r="BI19" s="107"/>
      <c r="BJ19" s="107"/>
      <c r="BK19" s="107"/>
      <c r="BL19" s="107">
        <v>61</v>
      </c>
      <c r="BM19" s="107"/>
      <c r="BN19" s="107"/>
      <c r="BO19" s="107">
        <v>80</v>
      </c>
      <c r="BP19" s="107"/>
      <c r="BQ19" s="107"/>
      <c r="BR19" s="107">
        <v>96</v>
      </c>
      <c r="BS19" s="107">
        <v>458</v>
      </c>
      <c r="BT19" s="107"/>
      <c r="BU19" s="107"/>
      <c r="BV19" s="107"/>
      <c r="BW19" s="107">
        <v>95</v>
      </c>
      <c r="BX19" s="107"/>
      <c r="BY19" s="107"/>
      <c r="BZ19" s="107"/>
      <c r="CA19" s="107"/>
      <c r="CB19" s="107"/>
      <c r="CC19" s="107"/>
      <c r="CD19" s="107">
        <v>86</v>
      </c>
      <c r="CE19" s="107"/>
      <c r="CF19" s="207"/>
      <c r="CG19" s="48"/>
      <c r="CH19" s="48"/>
      <c r="CI19" s="48"/>
      <c r="CJ19" s="48"/>
      <c r="CK19" s="48">
        <v>3302</v>
      </c>
      <c r="CL19" s="212">
        <f t="shared" si="0"/>
        <v>2661</v>
      </c>
      <c r="CM19" s="91">
        <f t="shared" ref="CM19:CM44" si="4">SUM(CG19:CL19)</f>
        <v>5963</v>
      </c>
      <c r="CN19" s="125">
        <v>10</v>
      </c>
      <c r="CO19" s="133">
        <v>80</v>
      </c>
    </row>
    <row r="20" spans="1:93" s="111" customFormat="1" ht="14.25" customHeight="1" x14ac:dyDescent="0.25">
      <c r="A20" s="87" t="s">
        <v>36</v>
      </c>
      <c r="B20" s="83" t="s">
        <v>37</v>
      </c>
      <c r="C20" s="199">
        <f t="shared" si="2"/>
        <v>438</v>
      </c>
      <c r="D20" s="200"/>
      <c r="E20" s="75">
        <v>130</v>
      </c>
      <c r="F20" s="105"/>
      <c r="G20" s="83"/>
      <c r="H20" s="57"/>
      <c r="I20" s="204">
        <v>360</v>
      </c>
      <c r="J20" s="75"/>
      <c r="K20" s="86">
        <v>1100</v>
      </c>
      <c r="L20" s="206"/>
      <c r="M20" s="83"/>
      <c r="N20" s="83"/>
      <c r="O20" s="83"/>
      <c r="P20" s="83"/>
      <c r="Q20" s="83"/>
      <c r="R20" s="83"/>
      <c r="S20" s="83"/>
      <c r="T20" s="114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>
        <v>1110</v>
      </c>
      <c r="BI20" s="107"/>
      <c r="BJ20" s="107"/>
      <c r="BK20" s="107"/>
      <c r="BL20" s="107"/>
      <c r="BM20" s="107">
        <v>758</v>
      </c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207"/>
      <c r="CG20" s="48"/>
      <c r="CH20" s="48">
        <v>5559</v>
      </c>
      <c r="CI20" s="48">
        <v>7188</v>
      </c>
      <c r="CJ20" s="48">
        <v>5912</v>
      </c>
      <c r="CK20" s="48">
        <v>5823</v>
      </c>
      <c r="CL20" s="212">
        <f t="shared" si="0"/>
        <v>3896</v>
      </c>
      <c r="CM20" s="91">
        <f t="shared" si="4"/>
        <v>28378</v>
      </c>
      <c r="CN20" s="125">
        <v>6</v>
      </c>
      <c r="CO20" s="133">
        <v>73</v>
      </c>
    </row>
    <row r="21" spans="1:93" s="111" customFormat="1" ht="14.25" customHeight="1" x14ac:dyDescent="0.25">
      <c r="A21" s="101" t="s">
        <v>117</v>
      </c>
      <c r="B21" s="83" t="s">
        <v>38</v>
      </c>
      <c r="C21" s="199">
        <f t="shared" si="2"/>
        <v>275</v>
      </c>
      <c r="D21" s="200"/>
      <c r="E21" s="75">
        <v>92</v>
      </c>
      <c r="F21" s="105"/>
      <c r="G21" s="83">
        <v>400</v>
      </c>
      <c r="H21" s="57"/>
      <c r="I21" s="204"/>
      <c r="J21" s="75"/>
      <c r="K21" s="86"/>
      <c r="L21" s="206">
        <v>75</v>
      </c>
      <c r="M21" s="83">
        <v>25</v>
      </c>
      <c r="N21" s="83">
        <v>85</v>
      </c>
      <c r="O21" s="83">
        <v>54</v>
      </c>
      <c r="P21" s="83">
        <v>25</v>
      </c>
      <c r="Q21" s="83"/>
      <c r="R21" s="83">
        <v>440</v>
      </c>
      <c r="S21" s="83">
        <v>25</v>
      </c>
      <c r="T21" s="106">
        <v>54</v>
      </c>
      <c r="U21" s="83">
        <v>60</v>
      </c>
      <c r="V21" s="83">
        <v>153</v>
      </c>
      <c r="W21" s="83">
        <v>30</v>
      </c>
      <c r="X21" s="83">
        <v>650</v>
      </c>
      <c r="Y21" s="83">
        <v>25</v>
      </c>
      <c r="Z21" s="83">
        <v>1174</v>
      </c>
      <c r="AA21" s="83"/>
      <c r="AB21" s="83">
        <v>25</v>
      </c>
      <c r="AC21" s="83"/>
      <c r="AD21" s="83">
        <v>75</v>
      </c>
      <c r="AE21" s="83"/>
      <c r="AF21" s="83">
        <v>165</v>
      </c>
      <c r="AG21" s="83">
        <v>512</v>
      </c>
      <c r="AH21" s="83">
        <v>25</v>
      </c>
      <c r="AI21" s="83">
        <v>200</v>
      </c>
      <c r="AJ21" s="83">
        <v>890</v>
      </c>
      <c r="AK21" s="83"/>
      <c r="AL21" s="83"/>
      <c r="AM21" s="83">
        <v>25</v>
      </c>
      <c r="AN21" s="83">
        <v>54</v>
      </c>
      <c r="AO21" s="83">
        <v>198</v>
      </c>
      <c r="AP21" s="83"/>
      <c r="AQ21" s="83"/>
      <c r="AR21" s="107"/>
      <c r="AS21" s="107"/>
      <c r="AT21" s="107">
        <v>192</v>
      </c>
      <c r="AU21" s="107"/>
      <c r="AV21" s="107">
        <v>54</v>
      </c>
      <c r="AW21" s="107"/>
      <c r="AX21" s="107">
        <v>45</v>
      </c>
      <c r="AY21" s="107"/>
      <c r="AZ21" s="107"/>
      <c r="BA21" s="107">
        <v>14</v>
      </c>
      <c r="BB21" s="107">
        <v>29</v>
      </c>
      <c r="BC21" s="107"/>
      <c r="BD21" s="107"/>
      <c r="BE21" s="107">
        <v>153</v>
      </c>
      <c r="BF21" s="107">
        <v>25</v>
      </c>
      <c r="BG21" s="107">
        <v>25</v>
      </c>
      <c r="BH21" s="107"/>
      <c r="BI21" s="107"/>
      <c r="BJ21" s="107">
        <v>284</v>
      </c>
      <c r="BK21" s="107">
        <v>54</v>
      </c>
      <c r="BL21" s="107">
        <v>61</v>
      </c>
      <c r="BM21" s="107"/>
      <c r="BN21" s="107">
        <v>510</v>
      </c>
      <c r="BO21" s="107">
        <v>25</v>
      </c>
      <c r="BP21" s="107"/>
      <c r="BQ21" s="107"/>
      <c r="BR21" s="107"/>
      <c r="BS21" s="107"/>
      <c r="BT21" s="107"/>
      <c r="BU21" s="107"/>
      <c r="BV21" s="107">
        <v>25</v>
      </c>
      <c r="BW21" s="107"/>
      <c r="BX21" s="107"/>
      <c r="BY21" s="107">
        <v>83</v>
      </c>
      <c r="BZ21" s="107">
        <v>54</v>
      </c>
      <c r="CA21" s="107">
        <v>73</v>
      </c>
      <c r="CB21" s="107"/>
      <c r="CC21" s="107">
        <v>40</v>
      </c>
      <c r="CD21" s="107">
        <v>86</v>
      </c>
      <c r="CE21" s="107"/>
      <c r="CF21" s="207"/>
      <c r="CG21" s="48"/>
      <c r="CH21" s="48"/>
      <c r="CI21" s="48">
        <v>677</v>
      </c>
      <c r="CJ21" s="48">
        <v>2829</v>
      </c>
      <c r="CK21" s="48">
        <v>15955</v>
      </c>
      <c r="CL21" s="212">
        <f t="shared" si="0"/>
        <v>7643</v>
      </c>
      <c r="CM21" s="91">
        <f t="shared" si="4"/>
        <v>27104</v>
      </c>
      <c r="CN21" s="125">
        <v>11</v>
      </c>
      <c r="CO21" s="133">
        <v>25</v>
      </c>
    </row>
    <row r="22" spans="1:93" s="111" customFormat="1" ht="14.25" customHeight="1" x14ac:dyDescent="0.25">
      <c r="A22" s="101" t="s">
        <v>157</v>
      </c>
      <c r="B22" s="83" t="s">
        <v>351</v>
      </c>
      <c r="C22" s="199">
        <f t="shared" si="2"/>
        <v>0</v>
      </c>
      <c r="D22" s="200"/>
      <c r="E22" s="75"/>
      <c r="F22" s="105"/>
      <c r="G22" s="83"/>
      <c r="H22" s="57"/>
      <c r="I22" s="204"/>
      <c r="J22" s="75"/>
      <c r="K22" s="86"/>
      <c r="L22" s="206"/>
      <c r="M22" s="83"/>
      <c r="N22" s="83"/>
      <c r="O22" s="83"/>
      <c r="P22" s="83"/>
      <c r="Q22" s="83"/>
      <c r="R22" s="83"/>
      <c r="S22" s="83"/>
      <c r="T22" s="114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207"/>
      <c r="CG22" s="48"/>
      <c r="CH22" s="48"/>
      <c r="CI22" s="48"/>
      <c r="CJ22" s="48"/>
      <c r="CK22" s="48">
        <v>0</v>
      </c>
      <c r="CL22" s="212">
        <f t="shared" si="0"/>
        <v>0</v>
      </c>
      <c r="CM22" s="91">
        <f t="shared" si="4"/>
        <v>0</v>
      </c>
      <c r="CN22" s="125">
        <v>0</v>
      </c>
      <c r="CO22" s="133">
        <v>184</v>
      </c>
    </row>
    <row r="23" spans="1:93" s="111" customFormat="1" ht="14.25" customHeight="1" x14ac:dyDescent="0.25">
      <c r="A23" s="101" t="s">
        <v>39</v>
      </c>
      <c r="B23" s="83" t="s">
        <v>40</v>
      </c>
      <c r="C23" s="199">
        <f t="shared" si="2"/>
        <v>473</v>
      </c>
      <c r="D23" s="200"/>
      <c r="E23" s="75">
        <v>60</v>
      </c>
      <c r="F23" s="105">
        <v>273</v>
      </c>
      <c r="G23" s="83"/>
      <c r="H23" s="57"/>
      <c r="I23" s="204"/>
      <c r="J23" s="75"/>
      <c r="K23" s="86"/>
      <c r="L23" s="206"/>
      <c r="M23" s="83"/>
      <c r="N23" s="83">
        <v>85</v>
      </c>
      <c r="O23" s="83"/>
      <c r="P23" s="83"/>
      <c r="Q23" s="83"/>
      <c r="R23" s="83"/>
      <c r="S23" s="83"/>
      <c r="T23" s="114"/>
      <c r="U23" s="83">
        <v>60</v>
      </c>
      <c r="V23" s="83">
        <v>153</v>
      </c>
      <c r="W23" s="83">
        <v>30</v>
      </c>
      <c r="X23" s="83"/>
      <c r="Y23" s="83"/>
      <c r="Z23" s="83"/>
      <c r="AA23" s="83">
        <v>130</v>
      </c>
      <c r="AB23" s="83"/>
      <c r="AC23" s="83"/>
      <c r="AD23" s="83"/>
      <c r="AE23" s="83"/>
      <c r="AF23" s="83">
        <v>165</v>
      </c>
      <c r="AG23" s="83"/>
      <c r="AH23" s="83"/>
      <c r="AI23" s="83">
        <v>200</v>
      </c>
      <c r="AJ23" s="83"/>
      <c r="AK23" s="83">
        <v>72</v>
      </c>
      <c r="AL23" s="83"/>
      <c r="AM23" s="83"/>
      <c r="AN23" s="83"/>
      <c r="AO23" s="83">
        <v>198</v>
      </c>
      <c r="AP23" s="83"/>
      <c r="AQ23" s="83">
        <v>49</v>
      </c>
      <c r="AR23" s="107"/>
      <c r="AS23" s="107"/>
      <c r="AT23" s="107">
        <v>192</v>
      </c>
      <c r="AU23" s="107"/>
      <c r="AV23" s="107"/>
      <c r="AW23" s="107"/>
      <c r="AX23" s="107">
        <v>45</v>
      </c>
      <c r="AY23" s="107"/>
      <c r="AZ23" s="107">
        <v>9</v>
      </c>
      <c r="BA23" s="107">
        <v>49</v>
      </c>
      <c r="BB23" s="107">
        <v>60</v>
      </c>
      <c r="BC23" s="107"/>
      <c r="BD23" s="107"/>
      <c r="BE23" s="107"/>
      <c r="BF23" s="107"/>
      <c r="BG23" s="107"/>
      <c r="BH23" s="107"/>
      <c r="BI23" s="107"/>
      <c r="BJ23" s="107"/>
      <c r="BK23" s="107"/>
      <c r="BL23" s="107">
        <v>61</v>
      </c>
      <c r="BM23" s="107"/>
      <c r="BN23" s="107"/>
      <c r="BO23" s="107"/>
      <c r="BP23" s="107"/>
      <c r="BQ23" s="107"/>
      <c r="BR23" s="107">
        <v>96</v>
      </c>
      <c r="BS23" s="107">
        <v>458</v>
      </c>
      <c r="BT23" s="107"/>
      <c r="BU23" s="107"/>
      <c r="BV23" s="107"/>
      <c r="BW23" s="107">
        <v>95</v>
      </c>
      <c r="BX23" s="107">
        <v>215</v>
      </c>
      <c r="BY23" s="107"/>
      <c r="BZ23" s="107"/>
      <c r="CA23" s="107"/>
      <c r="CB23" s="107"/>
      <c r="CC23" s="107"/>
      <c r="CD23" s="107">
        <v>86</v>
      </c>
      <c r="CE23" s="107"/>
      <c r="CF23" s="207"/>
      <c r="CG23" s="48"/>
      <c r="CH23" s="48"/>
      <c r="CI23" s="48"/>
      <c r="CJ23" s="48">
        <v>0</v>
      </c>
      <c r="CK23" s="48">
        <v>3967</v>
      </c>
      <c r="CL23" s="212">
        <f t="shared" si="0"/>
        <v>3314</v>
      </c>
      <c r="CM23" s="91">
        <f t="shared" si="4"/>
        <v>7281</v>
      </c>
      <c r="CN23" s="125">
        <v>11</v>
      </c>
      <c r="CO23" s="133">
        <v>43</v>
      </c>
    </row>
    <row r="24" spans="1:93" s="111" customFormat="1" ht="14.25" customHeight="1" x14ac:dyDescent="0.25">
      <c r="A24" s="101" t="s">
        <v>41</v>
      </c>
      <c r="B24" s="83" t="s">
        <v>42</v>
      </c>
      <c r="C24" s="199">
        <f t="shared" si="2"/>
        <v>186</v>
      </c>
      <c r="D24" s="200"/>
      <c r="E24" s="75">
        <v>200</v>
      </c>
      <c r="F24" s="105"/>
      <c r="G24" s="83"/>
      <c r="H24" s="57"/>
      <c r="I24" s="204"/>
      <c r="J24" s="75"/>
      <c r="K24" s="86"/>
      <c r="L24" s="206"/>
      <c r="M24" s="83"/>
      <c r="N24" s="83"/>
      <c r="O24" s="83"/>
      <c r="P24" s="83"/>
      <c r="Q24" s="83"/>
      <c r="R24" s="83"/>
      <c r="S24" s="83"/>
      <c r="T24" s="114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107"/>
      <c r="BR24" s="107"/>
      <c r="BS24" s="107"/>
      <c r="BT24" s="107"/>
      <c r="BU24" s="107"/>
      <c r="BV24" s="107"/>
      <c r="BW24" s="107"/>
      <c r="BX24" s="107"/>
      <c r="BY24" s="107"/>
      <c r="BZ24" s="107"/>
      <c r="CA24" s="107"/>
      <c r="CB24" s="107"/>
      <c r="CC24" s="107"/>
      <c r="CD24" s="107"/>
      <c r="CE24" s="107"/>
      <c r="CF24" s="207"/>
      <c r="CG24" s="48"/>
      <c r="CH24" s="48"/>
      <c r="CI24" s="48"/>
      <c r="CJ24" s="48">
        <v>0</v>
      </c>
      <c r="CK24" s="48">
        <v>711</v>
      </c>
      <c r="CL24" s="212">
        <f t="shared" si="0"/>
        <v>386</v>
      </c>
      <c r="CM24" s="91">
        <f t="shared" si="4"/>
        <v>1097</v>
      </c>
      <c r="CN24" s="125">
        <v>1</v>
      </c>
      <c r="CO24" s="133">
        <v>186</v>
      </c>
    </row>
    <row r="25" spans="1:93" s="111" customFormat="1" ht="14.25" customHeight="1" x14ac:dyDescent="0.25">
      <c r="A25" s="83" t="s">
        <v>43</v>
      </c>
      <c r="B25" s="83" t="s">
        <v>44</v>
      </c>
      <c r="C25" s="199">
        <f t="shared" si="2"/>
        <v>275</v>
      </c>
      <c r="D25" s="200"/>
      <c r="E25" s="75">
        <v>70</v>
      </c>
      <c r="F25" s="105"/>
      <c r="G25" s="83"/>
      <c r="H25" s="57"/>
      <c r="I25" s="204">
        <v>360</v>
      </c>
      <c r="J25" s="75"/>
      <c r="K25" s="86"/>
      <c r="L25" s="206"/>
      <c r="M25" s="83"/>
      <c r="N25" s="83"/>
      <c r="O25" s="83"/>
      <c r="P25" s="83"/>
      <c r="Q25" s="83"/>
      <c r="R25" s="83"/>
      <c r="S25" s="83"/>
      <c r="T25" s="114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7"/>
      <c r="BR25" s="107"/>
      <c r="BS25" s="107"/>
      <c r="BT25" s="107"/>
      <c r="BU25" s="107"/>
      <c r="BV25" s="107"/>
      <c r="BW25" s="107"/>
      <c r="BX25" s="107"/>
      <c r="BY25" s="107"/>
      <c r="BZ25" s="107"/>
      <c r="CA25" s="107"/>
      <c r="CB25" s="107"/>
      <c r="CC25" s="107"/>
      <c r="CD25" s="107"/>
      <c r="CE25" s="107"/>
      <c r="CF25" s="207"/>
      <c r="CG25" s="48"/>
      <c r="CH25" s="48">
        <v>799</v>
      </c>
      <c r="CI25" s="48">
        <v>6536</v>
      </c>
      <c r="CJ25" s="48">
        <v>4403</v>
      </c>
      <c r="CK25" s="48">
        <v>4640</v>
      </c>
      <c r="CL25" s="212">
        <f t="shared" si="0"/>
        <v>705</v>
      </c>
      <c r="CM25" s="91">
        <f t="shared" si="4"/>
        <v>17083</v>
      </c>
      <c r="CN25" s="125">
        <v>5</v>
      </c>
      <c r="CO25" s="133">
        <v>55</v>
      </c>
    </row>
    <row r="26" spans="1:93" s="111" customFormat="1" ht="14.25" customHeight="1" x14ac:dyDescent="0.25">
      <c r="A26" s="83" t="s">
        <v>63</v>
      </c>
      <c r="B26" s="83" t="s">
        <v>64</v>
      </c>
      <c r="C26" s="199">
        <f t="shared" si="2"/>
        <v>48</v>
      </c>
      <c r="D26" s="200"/>
      <c r="E26" s="160"/>
      <c r="F26" s="105"/>
      <c r="G26" s="83"/>
      <c r="H26" s="57"/>
      <c r="I26" s="204"/>
      <c r="J26" s="75"/>
      <c r="K26" s="86"/>
      <c r="L26" s="206"/>
      <c r="M26" s="83"/>
      <c r="N26" s="83"/>
      <c r="O26" s="83"/>
      <c r="P26" s="83"/>
      <c r="Q26" s="83"/>
      <c r="R26" s="83"/>
      <c r="S26" s="83"/>
      <c r="T26" s="114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>
        <v>54</v>
      </c>
      <c r="AO26" s="83"/>
      <c r="AP26" s="83"/>
      <c r="AQ26" s="83"/>
      <c r="AR26" s="107"/>
      <c r="AS26" s="107"/>
      <c r="AT26" s="107"/>
      <c r="AU26" s="107"/>
      <c r="AV26" s="107">
        <v>54</v>
      </c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>
        <v>54</v>
      </c>
      <c r="BL26" s="107"/>
      <c r="BM26" s="107"/>
      <c r="BN26" s="107"/>
      <c r="BO26" s="107"/>
      <c r="BP26" s="107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  <c r="CC26" s="107">
        <v>40</v>
      </c>
      <c r="CD26" s="107"/>
      <c r="CE26" s="107"/>
      <c r="CF26" s="207"/>
      <c r="CG26" s="48"/>
      <c r="CH26" s="48"/>
      <c r="CI26" s="48"/>
      <c r="CJ26" s="48">
        <f>SUM(C26:CF26)</f>
        <v>250</v>
      </c>
      <c r="CK26" s="48">
        <v>148</v>
      </c>
      <c r="CL26" s="212">
        <f t="shared" si="0"/>
        <v>250</v>
      </c>
      <c r="CM26" s="91">
        <f t="shared" si="4"/>
        <v>648</v>
      </c>
      <c r="CN26" s="125">
        <v>1</v>
      </c>
      <c r="CO26" s="133">
        <v>48</v>
      </c>
    </row>
    <row r="27" spans="1:93" s="111" customFormat="1" ht="14.25" customHeight="1" x14ac:dyDescent="0.25">
      <c r="A27" s="83" t="s">
        <v>68</v>
      </c>
      <c r="B27" s="83" t="s">
        <v>69</v>
      </c>
      <c r="C27" s="199">
        <f t="shared" si="2"/>
        <v>275</v>
      </c>
      <c r="D27" s="200"/>
      <c r="E27" s="160">
        <v>68</v>
      </c>
      <c r="F27" s="105">
        <v>349</v>
      </c>
      <c r="G27" s="83"/>
      <c r="H27" s="57"/>
      <c r="I27" s="204">
        <v>311</v>
      </c>
      <c r="J27" s="75"/>
      <c r="K27" s="86">
        <v>1130</v>
      </c>
      <c r="L27" s="206"/>
      <c r="M27" s="83">
        <v>25</v>
      </c>
      <c r="N27" s="83">
        <v>85</v>
      </c>
      <c r="O27" s="83"/>
      <c r="P27" s="83"/>
      <c r="Q27" s="83"/>
      <c r="R27" s="83"/>
      <c r="S27" s="83">
        <v>25</v>
      </c>
      <c r="T27" s="114"/>
      <c r="U27" s="83">
        <v>60</v>
      </c>
      <c r="V27" s="83"/>
      <c r="W27" s="83">
        <v>30</v>
      </c>
      <c r="X27" s="83"/>
      <c r="Y27" s="83">
        <v>25</v>
      </c>
      <c r="Z27" s="83"/>
      <c r="AA27" s="83"/>
      <c r="AB27" s="83">
        <v>25</v>
      </c>
      <c r="AC27" s="83"/>
      <c r="AD27" s="83"/>
      <c r="AE27" s="83"/>
      <c r="AF27" s="83"/>
      <c r="AG27" s="83"/>
      <c r="AH27" s="83">
        <v>25</v>
      </c>
      <c r="AI27" s="83"/>
      <c r="AJ27" s="83"/>
      <c r="AK27" s="83"/>
      <c r="AL27" s="83"/>
      <c r="AM27" s="83">
        <v>25</v>
      </c>
      <c r="AN27" s="83">
        <v>54</v>
      </c>
      <c r="AO27" s="83"/>
      <c r="AP27" s="83"/>
      <c r="AQ27" s="83">
        <v>49</v>
      </c>
      <c r="AR27" s="107"/>
      <c r="AS27" s="107"/>
      <c r="AT27" s="107"/>
      <c r="AU27" s="107"/>
      <c r="AV27" s="107"/>
      <c r="AW27" s="107">
        <v>45</v>
      </c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7"/>
      <c r="BM27" s="107"/>
      <c r="BN27" s="107"/>
      <c r="BO27" s="107">
        <v>25</v>
      </c>
      <c r="BP27" s="107"/>
      <c r="BQ27" s="107"/>
      <c r="BR27" s="107"/>
      <c r="BS27" s="107"/>
      <c r="BT27" s="107">
        <v>75</v>
      </c>
      <c r="BU27" s="107"/>
      <c r="BV27" s="107">
        <v>25</v>
      </c>
      <c r="BW27" s="107"/>
      <c r="BX27" s="107"/>
      <c r="BY27" s="107"/>
      <c r="BZ27" s="107"/>
      <c r="CA27" s="107"/>
      <c r="CB27" s="107"/>
      <c r="CC27" s="107"/>
      <c r="CD27" s="107"/>
      <c r="CE27" s="107"/>
      <c r="CF27" s="207"/>
      <c r="CG27" s="48"/>
      <c r="CH27" s="48"/>
      <c r="CI27" s="48"/>
      <c r="CJ27" s="48">
        <v>0</v>
      </c>
      <c r="CK27" s="48">
        <v>1269</v>
      </c>
      <c r="CL27" s="212">
        <f t="shared" si="0"/>
        <v>2731</v>
      </c>
      <c r="CM27" s="91">
        <f t="shared" si="4"/>
        <v>4000</v>
      </c>
      <c r="CN27" s="125">
        <v>11</v>
      </c>
      <c r="CO27" s="133">
        <v>25</v>
      </c>
    </row>
    <row r="28" spans="1:93" s="111" customFormat="1" ht="14.25" customHeight="1" x14ac:dyDescent="0.25">
      <c r="A28" s="83" t="s">
        <v>72</v>
      </c>
      <c r="B28" s="83" t="s">
        <v>71</v>
      </c>
      <c r="C28" s="199">
        <f t="shared" si="2"/>
        <v>18</v>
      </c>
      <c r="D28" s="200"/>
      <c r="E28" s="160">
        <v>70</v>
      </c>
      <c r="F28" s="105"/>
      <c r="G28" s="83"/>
      <c r="H28" s="57"/>
      <c r="I28" s="204">
        <v>311</v>
      </c>
      <c r="J28" s="75"/>
      <c r="K28" s="86"/>
      <c r="L28" s="206"/>
      <c r="M28" s="83"/>
      <c r="N28" s="83">
        <v>85</v>
      </c>
      <c r="O28" s="83"/>
      <c r="P28" s="83"/>
      <c r="Q28" s="83"/>
      <c r="R28" s="83"/>
      <c r="S28" s="83"/>
      <c r="T28" s="114"/>
      <c r="U28" s="83"/>
      <c r="V28" s="83"/>
      <c r="W28" s="83">
        <v>30</v>
      </c>
      <c r="X28" s="83"/>
      <c r="Y28" s="83"/>
      <c r="Z28" s="83"/>
      <c r="AA28" s="83"/>
      <c r="AB28" s="83"/>
      <c r="AC28" s="83"/>
      <c r="AD28" s="83"/>
      <c r="AE28" s="83"/>
      <c r="AF28" s="83"/>
      <c r="AG28" s="83">
        <v>687</v>
      </c>
      <c r="AH28" s="83"/>
      <c r="AI28" s="83"/>
      <c r="AJ28" s="83"/>
      <c r="AK28" s="83"/>
      <c r="AL28" s="83">
        <v>302</v>
      </c>
      <c r="AM28" s="83"/>
      <c r="AN28" s="83"/>
      <c r="AO28" s="83"/>
      <c r="AP28" s="83"/>
      <c r="AQ28" s="83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7"/>
      <c r="BM28" s="107"/>
      <c r="BN28" s="107"/>
      <c r="BO28" s="107"/>
      <c r="BP28" s="107"/>
      <c r="BQ28" s="107">
        <v>93</v>
      </c>
      <c r="BR28" s="107"/>
      <c r="BS28" s="107"/>
      <c r="BT28" s="107"/>
      <c r="BU28" s="107"/>
      <c r="BV28" s="107"/>
      <c r="BW28" s="107"/>
      <c r="BX28" s="107"/>
      <c r="BY28" s="107">
        <v>83</v>
      </c>
      <c r="BZ28" s="107"/>
      <c r="CA28" s="107"/>
      <c r="CB28" s="107"/>
      <c r="CC28" s="107"/>
      <c r="CD28" s="107"/>
      <c r="CE28" s="107"/>
      <c r="CF28" s="207"/>
      <c r="CG28" s="48"/>
      <c r="CH28" s="48"/>
      <c r="CI28" s="48"/>
      <c r="CJ28" s="48">
        <v>0</v>
      </c>
      <c r="CK28" s="48">
        <v>962</v>
      </c>
      <c r="CL28" s="212">
        <f t="shared" si="0"/>
        <v>1679</v>
      </c>
      <c r="CM28" s="91">
        <f t="shared" si="4"/>
        <v>2641</v>
      </c>
      <c r="CN28" s="125">
        <v>6</v>
      </c>
      <c r="CO28" s="133">
        <v>3</v>
      </c>
    </row>
    <row r="29" spans="1:93" s="111" customFormat="1" ht="14.25" customHeight="1" x14ac:dyDescent="0.25">
      <c r="A29" s="83" t="s">
        <v>73</v>
      </c>
      <c r="B29" s="83" t="s">
        <v>74</v>
      </c>
      <c r="C29" s="199">
        <f t="shared" si="2"/>
        <v>0</v>
      </c>
      <c r="D29" s="200"/>
      <c r="E29" s="160"/>
      <c r="F29" s="105"/>
      <c r="G29" s="83"/>
      <c r="H29" s="57"/>
      <c r="I29" s="204">
        <v>311</v>
      </c>
      <c r="J29" s="75"/>
      <c r="K29" s="86"/>
      <c r="L29" s="206"/>
      <c r="M29" s="83"/>
      <c r="N29" s="83"/>
      <c r="O29" s="83"/>
      <c r="P29" s="83"/>
      <c r="Q29" s="83"/>
      <c r="R29" s="83"/>
      <c r="S29" s="83"/>
      <c r="T29" s="114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  <c r="BM29" s="107"/>
      <c r="BN29" s="107"/>
      <c r="BO29" s="107"/>
      <c r="BP29" s="107"/>
      <c r="BQ29" s="107"/>
      <c r="BR29" s="107"/>
      <c r="BS29" s="107"/>
      <c r="BT29" s="107"/>
      <c r="BU29" s="107"/>
      <c r="BV29" s="107"/>
      <c r="BW29" s="107"/>
      <c r="BX29" s="107"/>
      <c r="BY29" s="107"/>
      <c r="BZ29" s="107"/>
      <c r="CA29" s="107"/>
      <c r="CB29" s="107"/>
      <c r="CC29" s="107"/>
      <c r="CD29" s="107"/>
      <c r="CE29" s="107"/>
      <c r="CF29" s="207"/>
      <c r="CG29" s="48"/>
      <c r="CH29" s="48"/>
      <c r="CI29" s="48"/>
      <c r="CJ29" s="48">
        <v>0</v>
      </c>
      <c r="CK29" s="48">
        <v>22</v>
      </c>
      <c r="CL29" s="212">
        <f t="shared" si="0"/>
        <v>311</v>
      </c>
      <c r="CM29" s="91">
        <f t="shared" si="4"/>
        <v>333</v>
      </c>
      <c r="CN29" s="125">
        <v>0</v>
      </c>
      <c r="CO29" s="133">
        <v>23</v>
      </c>
    </row>
    <row r="30" spans="1:93" s="111" customFormat="1" ht="14.25" customHeight="1" x14ac:dyDescent="0.25">
      <c r="A30" s="83" t="s">
        <v>76</v>
      </c>
      <c r="B30" s="83" t="s">
        <v>77</v>
      </c>
      <c r="C30" s="199">
        <f t="shared" si="2"/>
        <v>0</v>
      </c>
      <c r="D30" s="200"/>
      <c r="E30" s="160"/>
      <c r="F30" s="105"/>
      <c r="G30" s="83"/>
      <c r="H30" s="57"/>
      <c r="I30" s="204"/>
      <c r="J30" s="75"/>
      <c r="K30" s="86"/>
      <c r="L30" s="206"/>
      <c r="M30" s="83"/>
      <c r="N30" s="83"/>
      <c r="O30" s="83"/>
      <c r="P30" s="83"/>
      <c r="Q30" s="83"/>
      <c r="R30" s="83"/>
      <c r="S30" s="83"/>
      <c r="T30" s="114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207"/>
      <c r="CG30" s="48"/>
      <c r="CH30" s="48"/>
      <c r="CI30" s="48"/>
      <c r="CJ30" s="48">
        <v>0</v>
      </c>
      <c r="CK30" s="48">
        <v>1389</v>
      </c>
      <c r="CL30" s="212">
        <f t="shared" si="0"/>
        <v>0</v>
      </c>
      <c r="CM30" s="91">
        <f t="shared" si="4"/>
        <v>1389</v>
      </c>
      <c r="CN30" s="125">
        <v>0</v>
      </c>
      <c r="CO30" s="133">
        <v>13</v>
      </c>
    </row>
    <row r="31" spans="1:93" s="111" customFormat="1" ht="14.25" customHeight="1" x14ac:dyDescent="0.25">
      <c r="A31" s="83" t="s">
        <v>121</v>
      </c>
      <c r="B31" s="83" t="s">
        <v>122</v>
      </c>
      <c r="C31" s="199">
        <f t="shared" si="2"/>
        <v>242</v>
      </c>
      <c r="D31" s="200"/>
      <c r="E31" s="160">
        <v>74</v>
      </c>
      <c r="F31" s="105">
        <v>332</v>
      </c>
      <c r="G31" s="83">
        <v>433</v>
      </c>
      <c r="H31" s="57"/>
      <c r="I31" s="204">
        <v>311</v>
      </c>
      <c r="J31" s="75"/>
      <c r="K31" s="86">
        <v>1175</v>
      </c>
      <c r="L31" s="206"/>
      <c r="M31" s="83"/>
      <c r="N31" s="83">
        <v>85</v>
      </c>
      <c r="O31" s="83">
        <v>54</v>
      </c>
      <c r="P31" s="83"/>
      <c r="Q31" s="83">
        <v>54</v>
      </c>
      <c r="R31" s="83"/>
      <c r="S31" s="83"/>
      <c r="T31" s="106">
        <v>54</v>
      </c>
      <c r="U31" s="83"/>
      <c r="V31" s="83">
        <v>153</v>
      </c>
      <c r="W31" s="83"/>
      <c r="X31" s="83"/>
      <c r="Y31" s="83"/>
      <c r="Z31" s="83"/>
      <c r="AA31" s="83"/>
      <c r="AB31" s="83">
        <v>22</v>
      </c>
      <c r="AC31" s="83">
        <v>54</v>
      </c>
      <c r="AD31" s="83"/>
      <c r="AE31" s="83">
        <v>75</v>
      </c>
      <c r="AF31" s="83">
        <v>165</v>
      </c>
      <c r="AG31" s="83"/>
      <c r="AH31" s="83">
        <v>22</v>
      </c>
      <c r="AI31" s="83">
        <v>200</v>
      </c>
      <c r="AJ31" s="83"/>
      <c r="AK31" s="83">
        <v>72</v>
      </c>
      <c r="AL31" s="83"/>
      <c r="AM31" s="83">
        <v>22</v>
      </c>
      <c r="AN31" s="83">
        <v>54</v>
      </c>
      <c r="AO31" s="83"/>
      <c r="AP31" s="83"/>
      <c r="AQ31" s="83"/>
      <c r="AR31" s="107"/>
      <c r="AS31" s="107"/>
      <c r="AT31" s="107"/>
      <c r="AU31" s="107">
        <v>95</v>
      </c>
      <c r="AV31" s="107">
        <v>54</v>
      </c>
      <c r="AW31" s="107">
        <v>45</v>
      </c>
      <c r="AX31" s="107"/>
      <c r="AY31" s="107"/>
      <c r="AZ31" s="107"/>
      <c r="BA31" s="107"/>
      <c r="BB31" s="107"/>
      <c r="BC31" s="107"/>
      <c r="BD31" s="107"/>
      <c r="BE31" s="107"/>
      <c r="BF31" s="107">
        <v>22</v>
      </c>
      <c r="BG31" s="107">
        <v>22</v>
      </c>
      <c r="BH31" s="107"/>
      <c r="BI31" s="107"/>
      <c r="BJ31" s="107"/>
      <c r="BK31" s="107">
        <v>54</v>
      </c>
      <c r="BL31" s="107"/>
      <c r="BM31" s="107"/>
      <c r="BN31" s="107"/>
      <c r="BO31" s="107">
        <v>22</v>
      </c>
      <c r="BP31" s="107"/>
      <c r="BQ31" s="107">
        <v>93</v>
      </c>
      <c r="BR31" s="107"/>
      <c r="BS31" s="107"/>
      <c r="BT31" s="107">
        <v>75</v>
      </c>
      <c r="BU31" s="107">
        <v>54</v>
      </c>
      <c r="BV31" s="107">
        <v>22</v>
      </c>
      <c r="BW31" s="107"/>
      <c r="BX31" s="107">
        <v>215</v>
      </c>
      <c r="BY31" s="107"/>
      <c r="BZ31" s="107">
        <v>54</v>
      </c>
      <c r="CA31" s="107">
        <v>22</v>
      </c>
      <c r="CB31" s="107"/>
      <c r="CC31" s="107">
        <v>40</v>
      </c>
      <c r="CD31" s="107"/>
      <c r="CE31" s="107"/>
      <c r="CF31" s="207"/>
      <c r="CG31" s="48"/>
      <c r="CH31" s="48"/>
      <c r="CI31" s="48"/>
      <c r="CJ31" s="48">
        <v>0</v>
      </c>
      <c r="CK31" s="48">
        <v>2002</v>
      </c>
      <c r="CL31" s="212">
        <f t="shared" si="0"/>
        <v>4542</v>
      </c>
      <c r="CM31" s="91">
        <f t="shared" si="4"/>
        <v>6544</v>
      </c>
      <c r="CN31" s="125">
        <v>11</v>
      </c>
      <c r="CO31" s="133">
        <v>22</v>
      </c>
    </row>
    <row r="32" spans="1:93" s="111" customFormat="1" ht="14.25" customHeight="1" x14ac:dyDescent="0.25">
      <c r="A32" s="52" t="s">
        <v>231</v>
      </c>
      <c r="B32" s="83" t="s">
        <v>230</v>
      </c>
      <c r="C32" s="199">
        <f t="shared" si="2"/>
        <v>0</v>
      </c>
      <c r="D32" s="200"/>
      <c r="E32" s="160"/>
      <c r="F32" s="105"/>
      <c r="G32" s="83"/>
      <c r="H32" s="57"/>
      <c r="I32" s="204"/>
      <c r="J32" s="75"/>
      <c r="K32" s="86"/>
      <c r="L32" s="206"/>
      <c r="M32" s="83"/>
      <c r="N32" s="83"/>
      <c r="O32" s="83"/>
      <c r="P32" s="83"/>
      <c r="Q32" s="83"/>
      <c r="R32" s="83"/>
      <c r="S32" s="83"/>
      <c r="T32" s="106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>
        <v>75</v>
      </c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207"/>
      <c r="CG32" s="48"/>
      <c r="CH32" s="48"/>
      <c r="CI32" s="48"/>
      <c r="CJ32" s="48">
        <v>0</v>
      </c>
      <c r="CK32" s="48">
        <v>0</v>
      </c>
      <c r="CL32" s="212">
        <f t="shared" si="0"/>
        <v>75</v>
      </c>
      <c r="CM32" s="91">
        <f t="shared" si="4"/>
        <v>75</v>
      </c>
      <c r="CN32" s="125">
        <v>0</v>
      </c>
      <c r="CO32" s="133">
        <v>47</v>
      </c>
    </row>
    <row r="33" spans="1:93" s="111" customFormat="1" ht="14.25" customHeight="1" x14ac:dyDescent="0.25">
      <c r="A33" s="83" t="s">
        <v>82</v>
      </c>
      <c r="B33" s="83" t="s">
        <v>81</v>
      </c>
      <c r="C33" s="199">
        <f t="shared" si="2"/>
        <v>152</v>
      </c>
      <c r="D33" s="200"/>
      <c r="E33" s="160"/>
      <c r="F33" s="105"/>
      <c r="G33" s="83"/>
      <c r="H33" s="57"/>
      <c r="I33" s="204"/>
      <c r="J33" s="75"/>
      <c r="K33" s="86"/>
      <c r="L33" s="206"/>
      <c r="M33" s="83"/>
      <c r="N33" s="83"/>
      <c r="O33" s="83"/>
      <c r="P33" s="83"/>
      <c r="Q33" s="83"/>
      <c r="R33" s="83"/>
      <c r="S33" s="83"/>
      <c r="T33" s="114"/>
      <c r="U33" s="83"/>
      <c r="V33" s="83"/>
      <c r="W33" s="83"/>
      <c r="X33" s="83"/>
      <c r="Y33" s="83"/>
      <c r="Z33" s="83"/>
      <c r="AA33" s="83"/>
      <c r="AB33" s="83"/>
      <c r="AC33" s="83">
        <v>54</v>
      </c>
      <c r="AD33" s="83"/>
      <c r="AE33" s="83"/>
      <c r="AF33" s="83"/>
      <c r="AG33" s="83">
        <v>502</v>
      </c>
      <c r="AH33" s="83"/>
      <c r="AI33" s="83"/>
      <c r="AJ33" s="83"/>
      <c r="AK33" s="83"/>
      <c r="AL33" s="83"/>
      <c r="AM33" s="83"/>
      <c r="AN33" s="83"/>
      <c r="AO33" s="83"/>
      <c r="AP33" s="83"/>
      <c r="AQ33" s="83">
        <v>49</v>
      </c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>
        <v>93</v>
      </c>
      <c r="BR33" s="107"/>
      <c r="BS33" s="107"/>
      <c r="BT33" s="107">
        <v>75</v>
      </c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207"/>
      <c r="CG33" s="48"/>
      <c r="CH33" s="48"/>
      <c r="CI33" s="48">
        <v>921</v>
      </c>
      <c r="CJ33" s="48">
        <v>3055</v>
      </c>
      <c r="CK33" s="48">
        <v>1244</v>
      </c>
      <c r="CL33" s="212">
        <f t="shared" si="0"/>
        <v>925</v>
      </c>
      <c r="CM33" s="91">
        <f t="shared" si="4"/>
        <v>6145</v>
      </c>
      <c r="CN33" s="125">
        <v>8</v>
      </c>
      <c r="CO33" s="133">
        <v>19</v>
      </c>
    </row>
    <row r="34" spans="1:93" s="111" customFormat="1" ht="14.25" customHeight="1" x14ac:dyDescent="0.25">
      <c r="A34" s="83" t="s">
        <v>83</v>
      </c>
      <c r="B34" s="94" t="s">
        <v>84</v>
      </c>
      <c r="C34" s="199">
        <f t="shared" si="2"/>
        <v>48</v>
      </c>
      <c r="D34" s="200"/>
      <c r="E34" s="160"/>
      <c r="F34" s="105"/>
      <c r="G34" s="83"/>
      <c r="H34" s="57"/>
      <c r="I34" s="204"/>
      <c r="J34" s="75"/>
      <c r="K34" s="86"/>
      <c r="L34" s="206"/>
      <c r="M34" s="83"/>
      <c r="N34" s="83"/>
      <c r="O34" s="83"/>
      <c r="P34" s="83"/>
      <c r="Q34" s="83"/>
      <c r="R34" s="83"/>
      <c r="S34" s="83"/>
      <c r="T34" s="114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207"/>
      <c r="CG34" s="48"/>
      <c r="CH34" s="48"/>
      <c r="CI34" s="48">
        <v>663</v>
      </c>
      <c r="CJ34" s="48">
        <v>1148</v>
      </c>
      <c r="CK34" s="48">
        <v>900</v>
      </c>
      <c r="CL34" s="212">
        <f t="shared" si="0"/>
        <v>48</v>
      </c>
      <c r="CM34" s="91">
        <f t="shared" si="4"/>
        <v>2759</v>
      </c>
      <c r="CN34" s="125">
        <v>2</v>
      </c>
      <c r="CO34" s="133">
        <v>24</v>
      </c>
    </row>
    <row r="35" spans="1:93" s="111" customFormat="1" ht="14.25" customHeight="1" x14ac:dyDescent="0.25">
      <c r="A35" s="83" t="s">
        <v>88</v>
      </c>
      <c r="B35" s="94" t="s">
        <v>87</v>
      </c>
      <c r="C35" s="199">
        <f t="shared" si="2"/>
        <v>270</v>
      </c>
      <c r="D35" s="200"/>
      <c r="E35" s="160">
        <v>88</v>
      </c>
      <c r="F35" s="105">
        <v>346</v>
      </c>
      <c r="G35" s="83"/>
      <c r="H35" s="57"/>
      <c r="I35" s="204">
        <v>311</v>
      </c>
      <c r="J35" s="75"/>
      <c r="K35" s="86"/>
      <c r="L35" s="206"/>
      <c r="M35" s="83"/>
      <c r="N35" s="83">
        <v>85</v>
      </c>
      <c r="O35" s="83"/>
      <c r="P35" s="83"/>
      <c r="Q35" s="83"/>
      <c r="R35" s="83"/>
      <c r="S35" s="83"/>
      <c r="T35" s="114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>
        <v>54</v>
      </c>
      <c r="AO35" s="83"/>
      <c r="AP35" s="83"/>
      <c r="AQ35" s="83"/>
      <c r="AR35" s="107">
        <v>157</v>
      </c>
      <c r="AS35" s="107"/>
      <c r="AT35" s="107"/>
      <c r="AU35" s="107"/>
      <c r="AV35" s="107">
        <v>54</v>
      </c>
      <c r="AW35" s="107">
        <v>45</v>
      </c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207"/>
      <c r="CG35" s="48"/>
      <c r="CH35" s="48"/>
      <c r="CI35" s="48"/>
      <c r="CJ35" s="48">
        <v>0</v>
      </c>
      <c r="CK35" s="48">
        <v>236</v>
      </c>
      <c r="CL35" s="212">
        <f t="shared" ref="CL35:CL69" si="5">SUM(C35:CF35)</f>
        <v>1410</v>
      </c>
      <c r="CM35" s="91">
        <f t="shared" si="4"/>
        <v>1646</v>
      </c>
      <c r="CN35" s="125">
        <v>9</v>
      </c>
      <c r="CO35" s="133">
        <v>30</v>
      </c>
    </row>
    <row r="36" spans="1:93" s="111" customFormat="1" ht="14.25" customHeight="1" x14ac:dyDescent="0.25">
      <c r="A36" s="83" t="s">
        <v>221</v>
      </c>
      <c r="B36" s="94" t="s">
        <v>222</v>
      </c>
      <c r="C36" s="199">
        <f t="shared" si="2"/>
        <v>60</v>
      </c>
      <c r="D36" s="200"/>
      <c r="E36" s="160"/>
      <c r="F36" s="105"/>
      <c r="G36" s="83"/>
      <c r="H36" s="57"/>
      <c r="I36" s="204"/>
      <c r="J36" s="75"/>
      <c r="K36" s="86"/>
      <c r="L36" s="206"/>
      <c r="M36" s="83"/>
      <c r="N36" s="83"/>
      <c r="O36" s="83"/>
      <c r="P36" s="83"/>
      <c r="Q36" s="83"/>
      <c r="R36" s="83"/>
      <c r="S36" s="83"/>
      <c r="T36" s="114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207"/>
      <c r="CG36" s="48"/>
      <c r="CH36" s="48"/>
      <c r="CI36" s="48"/>
      <c r="CJ36" s="48"/>
      <c r="CK36" s="48"/>
      <c r="CL36" s="212">
        <f t="shared" si="5"/>
        <v>60</v>
      </c>
      <c r="CM36" s="91">
        <f t="shared" si="4"/>
        <v>60</v>
      </c>
      <c r="CN36" s="125">
        <v>2</v>
      </c>
      <c r="CO36" s="133">
        <v>30</v>
      </c>
    </row>
    <row r="37" spans="1:93" s="111" customFormat="1" ht="15.75" x14ac:dyDescent="0.25">
      <c r="A37" s="83" t="s">
        <v>107</v>
      </c>
      <c r="B37" s="94" t="s">
        <v>108</v>
      </c>
      <c r="C37" s="199">
        <f t="shared" si="2"/>
        <v>48</v>
      </c>
      <c r="D37" s="200"/>
      <c r="E37" s="160"/>
      <c r="F37" s="105"/>
      <c r="G37" s="83"/>
      <c r="H37" s="57"/>
      <c r="I37" s="204"/>
      <c r="J37" s="75"/>
      <c r="K37" s="86"/>
      <c r="L37" s="206"/>
      <c r="M37" s="83"/>
      <c r="N37" s="83"/>
      <c r="O37" s="83"/>
      <c r="P37" s="83"/>
      <c r="Q37" s="83"/>
      <c r="R37" s="83"/>
      <c r="S37" s="83"/>
      <c r="T37" s="114"/>
      <c r="U37" s="83"/>
      <c r="V37" s="83"/>
      <c r="W37" s="107">
        <v>30</v>
      </c>
      <c r="X37" s="107"/>
      <c r="Y37" s="107"/>
      <c r="Z37" s="107"/>
      <c r="AA37" s="107"/>
      <c r="AB37" s="107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7"/>
      <c r="BM37" s="107"/>
      <c r="BN37" s="107"/>
      <c r="BO37" s="107"/>
      <c r="BP37" s="107"/>
      <c r="BQ37" s="107"/>
      <c r="BR37" s="107"/>
      <c r="BS37" s="107"/>
      <c r="BT37" s="107"/>
      <c r="BU37" s="107"/>
      <c r="BV37" s="107"/>
      <c r="BW37" s="107"/>
      <c r="BX37" s="107"/>
      <c r="BY37" s="107"/>
      <c r="BZ37" s="107"/>
      <c r="CA37" s="107"/>
      <c r="CB37" s="107"/>
      <c r="CC37" s="107"/>
      <c r="CD37" s="107"/>
      <c r="CE37" s="107"/>
      <c r="CF37" s="207"/>
      <c r="CG37" s="48"/>
      <c r="CH37" s="48"/>
      <c r="CI37" s="48"/>
      <c r="CJ37" s="48">
        <v>0</v>
      </c>
      <c r="CK37" s="48">
        <v>957</v>
      </c>
      <c r="CL37" s="212">
        <f t="shared" si="5"/>
        <v>78</v>
      </c>
      <c r="CM37" s="91">
        <f t="shared" si="4"/>
        <v>1035</v>
      </c>
      <c r="CN37" s="125">
        <v>4</v>
      </c>
      <c r="CO37" s="133">
        <v>12</v>
      </c>
    </row>
    <row r="38" spans="1:93" s="111" customFormat="1" ht="15.75" x14ac:dyDescent="0.25">
      <c r="A38" s="83" t="s">
        <v>110</v>
      </c>
      <c r="B38" s="94" t="s">
        <v>111</v>
      </c>
      <c r="C38" s="199">
        <f t="shared" si="2"/>
        <v>152</v>
      </c>
      <c r="D38" s="200"/>
      <c r="E38" s="160">
        <v>62</v>
      </c>
      <c r="F38" s="105">
        <v>348</v>
      </c>
      <c r="G38" s="83"/>
      <c r="H38" s="57"/>
      <c r="I38" s="204">
        <v>311</v>
      </c>
      <c r="J38" s="75"/>
      <c r="K38" s="86"/>
      <c r="L38" s="206"/>
      <c r="M38" s="83"/>
      <c r="N38" s="83">
        <v>85</v>
      </c>
      <c r="O38" s="83"/>
      <c r="P38" s="83"/>
      <c r="Q38" s="83"/>
      <c r="R38" s="83"/>
      <c r="S38" s="83"/>
      <c r="T38" s="114"/>
      <c r="U38" s="83"/>
      <c r="V38" s="83"/>
      <c r="W38" s="107">
        <v>30</v>
      </c>
      <c r="X38" s="107"/>
      <c r="Y38" s="107"/>
      <c r="Z38" s="107"/>
      <c r="AA38" s="107"/>
      <c r="AB38" s="107"/>
      <c r="AC38" s="83">
        <v>54</v>
      </c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107"/>
      <c r="AS38" s="107"/>
      <c r="AT38" s="107"/>
      <c r="AU38" s="107">
        <v>95</v>
      </c>
      <c r="AV38" s="107"/>
      <c r="AW38" s="107">
        <v>45</v>
      </c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207"/>
      <c r="CG38" s="48"/>
      <c r="CH38" s="48"/>
      <c r="CI38" s="48"/>
      <c r="CJ38" s="48">
        <v>0</v>
      </c>
      <c r="CK38" s="48">
        <v>1028</v>
      </c>
      <c r="CL38" s="212">
        <f t="shared" si="5"/>
        <v>1182</v>
      </c>
      <c r="CM38" s="91">
        <f t="shared" si="4"/>
        <v>2210</v>
      </c>
      <c r="CN38" s="125">
        <v>8</v>
      </c>
      <c r="CO38" s="133">
        <v>19</v>
      </c>
    </row>
    <row r="39" spans="1:93" s="111" customFormat="1" ht="15.75" x14ac:dyDescent="0.25">
      <c r="A39" s="83" t="s">
        <v>112</v>
      </c>
      <c r="B39" s="94" t="s">
        <v>113</v>
      </c>
      <c r="C39" s="199">
        <f t="shared" si="2"/>
        <v>0</v>
      </c>
      <c r="D39" s="200"/>
      <c r="E39" s="160"/>
      <c r="F39" s="105"/>
      <c r="G39" s="83"/>
      <c r="H39" s="57"/>
      <c r="I39" s="204"/>
      <c r="J39" s="75"/>
      <c r="K39" s="86"/>
      <c r="L39" s="206"/>
      <c r="M39" s="83"/>
      <c r="N39" s="83"/>
      <c r="O39" s="83"/>
      <c r="P39" s="83"/>
      <c r="Q39" s="83"/>
      <c r="R39" s="83"/>
      <c r="S39" s="83"/>
      <c r="T39" s="114"/>
      <c r="U39" s="83"/>
      <c r="V39" s="83"/>
      <c r="W39" s="107"/>
      <c r="X39" s="107"/>
      <c r="Y39" s="107"/>
      <c r="Z39" s="107"/>
      <c r="AA39" s="107"/>
      <c r="AB39" s="107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207"/>
      <c r="CG39" s="48"/>
      <c r="CH39" s="48"/>
      <c r="CI39" s="48"/>
      <c r="CJ39" s="48">
        <v>0</v>
      </c>
      <c r="CK39" s="48">
        <v>406</v>
      </c>
      <c r="CL39" s="212">
        <f t="shared" si="5"/>
        <v>0</v>
      </c>
      <c r="CM39" s="91">
        <f t="shared" si="4"/>
        <v>406</v>
      </c>
      <c r="CN39" s="125">
        <v>0</v>
      </c>
      <c r="CO39" s="133">
        <v>18</v>
      </c>
    </row>
    <row r="40" spans="1:93" s="111" customFormat="1" ht="15.75" x14ac:dyDescent="0.25">
      <c r="A40" s="52" t="s">
        <v>234</v>
      </c>
      <c r="B40" s="94" t="s">
        <v>332</v>
      </c>
      <c r="C40" s="199">
        <f t="shared" si="2"/>
        <v>88</v>
      </c>
      <c r="D40" s="200"/>
      <c r="E40" s="160"/>
      <c r="F40" s="105"/>
      <c r="G40" s="83"/>
      <c r="H40" s="57"/>
      <c r="I40" s="204"/>
      <c r="J40" s="75"/>
      <c r="K40" s="86"/>
      <c r="L40" s="206"/>
      <c r="M40" s="83"/>
      <c r="N40" s="83"/>
      <c r="O40" s="83"/>
      <c r="P40" s="83"/>
      <c r="Q40" s="83"/>
      <c r="R40" s="83"/>
      <c r="S40" s="83"/>
      <c r="T40" s="114"/>
      <c r="U40" s="83"/>
      <c r="V40" s="83"/>
      <c r="W40" s="107"/>
      <c r="X40" s="107"/>
      <c r="Y40" s="107"/>
      <c r="Z40" s="107"/>
      <c r="AA40" s="107"/>
      <c r="AB40" s="107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207"/>
      <c r="CG40" s="48"/>
      <c r="CH40" s="48"/>
      <c r="CI40" s="48"/>
      <c r="CJ40" s="48">
        <v>0</v>
      </c>
      <c r="CK40" s="48">
        <v>0</v>
      </c>
      <c r="CL40" s="212">
        <f t="shared" si="5"/>
        <v>88</v>
      </c>
      <c r="CM40" s="91">
        <f t="shared" si="4"/>
        <v>88</v>
      </c>
      <c r="CN40" s="125">
        <v>4</v>
      </c>
      <c r="CO40" s="133">
        <v>22</v>
      </c>
    </row>
    <row r="41" spans="1:93" s="111" customFormat="1" ht="15.75" x14ac:dyDescent="0.25">
      <c r="A41" s="83" t="s">
        <v>119</v>
      </c>
      <c r="B41" s="94" t="s">
        <v>118</v>
      </c>
      <c r="C41" s="199">
        <f t="shared" si="2"/>
        <v>363</v>
      </c>
      <c r="D41" s="200"/>
      <c r="E41" s="160">
        <v>92</v>
      </c>
      <c r="F41" s="105">
        <v>300</v>
      </c>
      <c r="G41" s="83">
        <v>412</v>
      </c>
      <c r="H41" s="57"/>
      <c r="I41" s="204">
        <v>311</v>
      </c>
      <c r="J41" s="75">
        <v>5000</v>
      </c>
      <c r="K41" s="86"/>
      <c r="L41" s="206"/>
      <c r="M41" s="83"/>
      <c r="N41" s="83">
        <v>85</v>
      </c>
      <c r="O41" s="83">
        <v>54</v>
      </c>
      <c r="P41" s="83">
        <v>33</v>
      </c>
      <c r="Q41" s="83">
        <v>54</v>
      </c>
      <c r="R41" s="83"/>
      <c r="S41" s="83">
        <v>33</v>
      </c>
      <c r="T41" s="114"/>
      <c r="U41" s="83">
        <v>60</v>
      </c>
      <c r="V41" s="83">
        <v>153</v>
      </c>
      <c r="W41" s="107">
        <v>30</v>
      </c>
      <c r="X41" s="107">
        <v>653</v>
      </c>
      <c r="Y41" s="107">
        <v>33</v>
      </c>
      <c r="Z41" s="107"/>
      <c r="AA41" s="107">
        <v>130</v>
      </c>
      <c r="AB41" s="107">
        <v>33</v>
      </c>
      <c r="AC41" s="83"/>
      <c r="AD41" s="83">
        <v>75</v>
      </c>
      <c r="AE41" s="83">
        <v>75</v>
      </c>
      <c r="AF41" s="83">
        <v>165</v>
      </c>
      <c r="AG41" s="83"/>
      <c r="AH41" s="83">
        <v>33</v>
      </c>
      <c r="AI41" s="83">
        <v>200</v>
      </c>
      <c r="AJ41" s="83"/>
      <c r="AK41" s="83"/>
      <c r="AL41" s="83"/>
      <c r="AM41" s="83">
        <v>33</v>
      </c>
      <c r="AN41" s="83"/>
      <c r="AO41" s="83"/>
      <c r="AP41" s="83"/>
      <c r="AQ41" s="83"/>
      <c r="AR41" s="107">
        <v>157</v>
      </c>
      <c r="AS41" s="107"/>
      <c r="AT41" s="107"/>
      <c r="AU41" s="107"/>
      <c r="AV41" s="107">
        <v>54</v>
      </c>
      <c r="AW41" s="107"/>
      <c r="AX41" s="107">
        <v>45</v>
      </c>
      <c r="AY41" s="107"/>
      <c r="AZ41" s="107"/>
      <c r="BA41" s="107"/>
      <c r="BB41" s="107">
        <v>40</v>
      </c>
      <c r="BC41" s="107"/>
      <c r="BD41" s="107"/>
      <c r="BE41" s="107">
        <v>153</v>
      </c>
      <c r="BF41" s="107">
        <v>33</v>
      </c>
      <c r="BG41" s="107">
        <v>33</v>
      </c>
      <c r="BH41" s="107">
        <v>1149</v>
      </c>
      <c r="BI41" s="107"/>
      <c r="BJ41" s="107"/>
      <c r="BK41" s="107">
        <v>54</v>
      </c>
      <c r="BL41" s="107"/>
      <c r="BM41" s="107"/>
      <c r="BN41" s="107"/>
      <c r="BO41" s="107">
        <v>33</v>
      </c>
      <c r="BP41" s="107"/>
      <c r="BQ41" s="107"/>
      <c r="BR41" s="107"/>
      <c r="BS41" s="107"/>
      <c r="BT41" s="107"/>
      <c r="BU41" s="107">
        <v>54</v>
      </c>
      <c r="BV41" s="107">
        <v>33</v>
      </c>
      <c r="BW41" s="107"/>
      <c r="BX41" s="107">
        <v>215</v>
      </c>
      <c r="BY41" s="107"/>
      <c r="BZ41" s="107"/>
      <c r="CA41" s="107">
        <v>33</v>
      </c>
      <c r="CB41" s="107"/>
      <c r="CC41" s="107">
        <v>40</v>
      </c>
      <c r="CD41" s="107">
        <v>86</v>
      </c>
      <c r="CE41" s="107"/>
      <c r="CF41" s="207"/>
      <c r="CG41" s="48"/>
      <c r="CH41" s="48"/>
      <c r="CI41" s="48"/>
      <c r="CJ41" s="48">
        <v>2465</v>
      </c>
      <c r="CK41" s="48">
        <v>5131</v>
      </c>
      <c r="CL41" s="212">
        <f t="shared" si="5"/>
        <v>10622</v>
      </c>
      <c r="CM41" s="91">
        <f t="shared" si="4"/>
        <v>18218</v>
      </c>
      <c r="CN41" s="125">
        <v>11</v>
      </c>
      <c r="CO41" s="133">
        <v>33</v>
      </c>
    </row>
    <row r="42" spans="1:93" s="111" customFormat="1" ht="15.75" x14ac:dyDescent="0.25">
      <c r="A42" s="83" t="s">
        <v>152</v>
      </c>
      <c r="B42" s="83" t="s">
        <v>153</v>
      </c>
      <c r="C42" s="199">
        <f t="shared" si="2"/>
        <v>0</v>
      </c>
      <c r="D42" s="200"/>
      <c r="E42" s="160"/>
      <c r="F42" s="105"/>
      <c r="G42" s="83"/>
      <c r="H42" s="57"/>
      <c r="I42" s="204"/>
      <c r="J42" s="75"/>
      <c r="K42" s="86"/>
      <c r="L42" s="206"/>
      <c r="M42" s="83"/>
      <c r="N42" s="83"/>
      <c r="O42" s="83"/>
      <c r="P42" s="83"/>
      <c r="Q42" s="83"/>
      <c r="R42" s="83"/>
      <c r="S42" s="83"/>
      <c r="T42" s="114"/>
      <c r="U42" s="83"/>
      <c r="V42" s="83"/>
      <c r="W42" s="107"/>
      <c r="X42" s="107"/>
      <c r="Y42" s="107"/>
      <c r="Z42" s="107"/>
      <c r="AA42" s="107"/>
      <c r="AB42" s="107"/>
      <c r="AC42" s="83"/>
      <c r="AD42" s="83"/>
      <c r="AE42" s="83"/>
      <c r="AF42" s="83"/>
      <c r="AG42" s="83"/>
      <c r="AH42" s="83"/>
      <c r="AI42" s="83"/>
      <c r="AJ42" s="83"/>
      <c r="AK42" s="83"/>
      <c r="AL42" s="83">
        <v>302</v>
      </c>
      <c r="AM42" s="83"/>
      <c r="AN42" s="83"/>
      <c r="AO42" s="83"/>
      <c r="AP42" s="83"/>
      <c r="AQ42" s="83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107"/>
      <c r="BZ42" s="107"/>
      <c r="CA42" s="107"/>
      <c r="CB42" s="107"/>
      <c r="CC42" s="107"/>
      <c r="CD42" s="107"/>
      <c r="CE42" s="107"/>
      <c r="CF42" s="207"/>
      <c r="CG42" s="48"/>
      <c r="CH42" s="48"/>
      <c r="CI42" s="48"/>
      <c r="CJ42" s="48"/>
      <c r="CK42" s="48">
        <v>0</v>
      </c>
      <c r="CL42" s="212">
        <f t="shared" si="5"/>
        <v>302</v>
      </c>
      <c r="CM42" s="91">
        <f t="shared" si="4"/>
        <v>302</v>
      </c>
      <c r="CN42" s="125">
        <v>0</v>
      </c>
      <c r="CO42" s="133">
        <v>16</v>
      </c>
    </row>
    <row r="43" spans="1:93" s="111" customFormat="1" ht="15.75" x14ac:dyDescent="0.25">
      <c r="A43" s="82" t="s">
        <v>125</v>
      </c>
      <c r="B43" s="83" t="s">
        <v>124</v>
      </c>
      <c r="C43" s="199">
        <f t="shared" si="2"/>
        <v>210</v>
      </c>
      <c r="D43" s="200"/>
      <c r="E43" s="160"/>
      <c r="F43" s="105"/>
      <c r="G43" s="83"/>
      <c r="H43" s="57"/>
      <c r="I43" s="204"/>
      <c r="J43" s="75"/>
      <c r="K43" s="86"/>
      <c r="L43" s="206"/>
      <c r="M43" s="83"/>
      <c r="N43" s="83"/>
      <c r="O43" s="83"/>
      <c r="P43" s="83"/>
      <c r="Q43" s="83"/>
      <c r="R43" s="83"/>
      <c r="S43" s="83"/>
      <c r="T43" s="114"/>
      <c r="U43" s="83"/>
      <c r="V43" s="83"/>
      <c r="W43" s="107"/>
      <c r="X43" s="107"/>
      <c r="Y43" s="107"/>
      <c r="Z43" s="107"/>
      <c r="AA43" s="107"/>
      <c r="AB43" s="107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>
        <v>49</v>
      </c>
      <c r="AR43" s="107"/>
      <c r="AS43" s="107"/>
      <c r="AT43" s="107"/>
      <c r="AU43" s="107"/>
      <c r="AV43" s="107"/>
      <c r="AW43" s="107"/>
      <c r="AX43" s="107">
        <v>45</v>
      </c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207"/>
      <c r="CG43" s="48"/>
      <c r="CH43" s="48"/>
      <c r="CI43" s="48"/>
      <c r="CJ43" s="48">
        <v>0</v>
      </c>
      <c r="CK43" s="48">
        <v>646</v>
      </c>
      <c r="CL43" s="212">
        <f t="shared" si="5"/>
        <v>304</v>
      </c>
      <c r="CM43" s="91">
        <f t="shared" si="4"/>
        <v>950</v>
      </c>
      <c r="CN43" s="125">
        <v>6</v>
      </c>
      <c r="CO43" s="133">
        <v>35</v>
      </c>
    </row>
    <row r="44" spans="1:93" s="111" customFormat="1" ht="15.75" x14ac:dyDescent="0.25">
      <c r="A44" s="82" t="s">
        <v>127</v>
      </c>
      <c r="B44" s="83" t="s">
        <v>128</v>
      </c>
      <c r="C44" s="199">
        <f t="shared" si="2"/>
        <v>432</v>
      </c>
      <c r="D44" s="200"/>
      <c r="E44" s="160">
        <v>104</v>
      </c>
      <c r="F44" s="105"/>
      <c r="G44" s="83"/>
      <c r="H44" s="57"/>
      <c r="I44" s="204">
        <v>311</v>
      </c>
      <c r="J44" s="75"/>
      <c r="K44" s="86"/>
      <c r="L44" s="206"/>
      <c r="M44" s="83"/>
      <c r="N44" s="83">
        <v>85</v>
      </c>
      <c r="O44" s="83"/>
      <c r="P44" s="83"/>
      <c r="Q44" s="83"/>
      <c r="R44" s="83"/>
      <c r="S44" s="83"/>
      <c r="T44" s="114"/>
      <c r="U44" s="83"/>
      <c r="V44" s="83"/>
      <c r="W44" s="107">
        <v>30</v>
      </c>
      <c r="X44" s="107"/>
      <c r="Y44" s="107"/>
      <c r="Z44" s="107"/>
      <c r="AA44" s="107"/>
      <c r="AB44" s="107"/>
      <c r="AC44" s="83"/>
      <c r="AD44" s="83"/>
      <c r="AE44" s="83"/>
      <c r="AF44" s="83"/>
      <c r="AG44" s="83"/>
      <c r="AH44" s="83"/>
      <c r="AI44" s="83">
        <v>200</v>
      </c>
      <c r="AJ44" s="83"/>
      <c r="AK44" s="83"/>
      <c r="AL44" s="83"/>
      <c r="AM44" s="83"/>
      <c r="AN44" s="83"/>
      <c r="AO44" s="83"/>
      <c r="AP44" s="83"/>
      <c r="AQ44" s="83">
        <v>49</v>
      </c>
      <c r="AR44" s="107">
        <v>157</v>
      </c>
      <c r="AS44" s="107"/>
      <c r="AT44" s="107"/>
      <c r="AU44" s="107"/>
      <c r="AV44" s="107"/>
      <c r="AW44" s="107">
        <v>45</v>
      </c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>
        <v>215</v>
      </c>
      <c r="BY44" s="107">
        <v>83</v>
      </c>
      <c r="BZ44" s="107"/>
      <c r="CA44" s="107"/>
      <c r="CB44" s="107"/>
      <c r="CC44" s="107"/>
      <c r="CD44" s="107"/>
      <c r="CE44" s="107"/>
      <c r="CF44" s="207"/>
      <c r="CG44" s="48"/>
      <c r="CH44" s="48"/>
      <c r="CI44" s="48"/>
      <c r="CJ44" s="48">
        <v>0</v>
      </c>
      <c r="CK44" s="48">
        <v>1264</v>
      </c>
      <c r="CL44" s="212">
        <f t="shared" si="5"/>
        <v>1711</v>
      </c>
      <c r="CM44" s="91">
        <f t="shared" si="4"/>
        <v>2975</v>
      </c>
      <c r="CN44" s="125">
        <v>9</v>
      </c>
      <c r="CO44" s="133">
        <v>48</v>
      </c>
    </row>
    <row r="45" spans="1:93" s="111" customFormat="1" ht="15.75" x14ac:dyDescent="0.25">
      <c r="A45" s="82" t="s">
        <v>132</v>
      </c>
      <c r="B45" s="83" t="s">
        <v>133</v>
      </c>
      <c r="C45" s="199">
        <f t="shared" si="2"/>
        <v>336</v>
      </c>
      <c r="D45" s="200"/>
      <c r="E45" s="160">
        <v>80</v>
      </c>
      <c r="F45" s="105"/>
      <c r="G45" s="83"/>
      <c r="H45" s="57"/>
      <c r="I45" s="204"/>
      <c r="J45" s="75"/>
      <c r="K45" s="86"/>
      <c r="L45" s="206"/>
      <c r="M45" s="83"/>
      <c r="N45" s="83"/>
      <c r="O45" s="83"/>
      <c r="P45" s="83"/>
      <c r="Q45" s="83"/>
      <c r="R45" s="83"/>
      <c r="S45" s="83"/>
      <c r="T45" s="114"/>
      <c r="U45" s="83"/>
      <c r="V45" s="83">
        <v>153</v>
      </c>
      <c r="W45" s="107">
        <v>30</v>
      </c>
      <c r="X45" s="107"/>
      <c r="Y45" s="107"/>
      <c r="Z45" s="107"/>
      <c r="AA45" s="107"/>
      <c r="AB45" s="107"/>
      <c r="AC45" s="83">
        <v>54</v>
      </c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>
        <v>54</v>
      </c>
      <c r="AO45" s="83"/>
      <c r="AP45" s="83"/>
      <c r="AQ45" s="83"/>
      <c r="AR45" s="107"/>
      <c r="AS45" s="107"/>
      <c r="AT45" s="107"/>
      <c r="AU45" s="107"/>
      <c r="AV45" s="107"/>
      <c r="AW45" s="107">
        <v>45</v>
      </c>
      <c r="AX45" s="107"/>
      <c r="AY45" s="107"/>
      <c r="AZ45" s="107"/>
      <c r="BA45" s="107"/>
      <c r="BB45" s="107"/>
      <c r="BC45" s="107"/>
      <c r="BD45" s="107"/>
      <c r="BE45" s="107"/>
      <c r="BF45" s="107"/>
      <c r="BG45" s="107"/>
      <c r="BH45" s="107"/>
      <c r="BI45" s="107"/>
      <c r="BJ45" s="107"/>
      <c r="BK45" s="107">
        <v>54</v>
      </c>
      <c r="BL45" s="107"/>
      <c r="BM45" s="107"/>
      <c r="BN45" s="107"/>
      <c r="BO45" s="107"/>
      <c r="BP45" s="107"/>
      <c r="BQ45" s="107"/>
      <c r="BR45" s="107"/>
      <c r="BS45" s="107"/>
      <c r="BT45" s="107"/>
      <c r="BU45" s="107"/>
      <c r="BV45" s="107"/>
      <c r="BW45" s="107"/>
      <c r="BX45" s="107"/>
      <c r="BY45" s="107"/>
      <c r="BZ45" s="107"/>
      <c r="CA45" s="107"/>
      <c r="CB45" s="107"/>
      <c r="CC45" s="107"/>
      <c r="CD45" s="107"/>
      <c r="CE45" s="107"/>
      <c r="CF45" s="207"/>
      <c r="CG45" s="48"/>
      <c r="CH45" s="48"/>
      <c r="CI45" s="48"/>
      <c r="CJ45" s="48">
        <v>0</v>
      </c>
      <c r="CK45" s="48">
        <v>727</v>
      </c>
      <c r="CL45" s="212">
        <f t="shared" si="5"/>
        <v>806</v>
      </c>
      <c r="CM45" s="91">
        <f t="shared" ref="CM45:CM49" si="6">SUM(CG45:CL45)</f>
        <v>1533</v>
      </c>
      <c r="CN45" s="125">
        <v>8</v>
      </c>
      <c r="CO45" s="133">
        <v>42</v>
      </c>
    </row>
    <row r="46" spans="1:93" s="111" customFormat="1" ht="15.75" x14ac:dyDescent="0.25">
      <c r="A46" s="82" t="s">
        <v>140</v>
      </c>
      <c r="B46" s="83" t="s">
        <v>141</v>
      </c>
      <c r="C46" s="199">
        <f t="shared" si="2"/>
        <v>752</v>
      </c>
      <c r="D46" s="200"/>
      <c r="E46" s="160">
        <v>166</v>
      </c>
      <c r="F46" s="105">
        <v>485</v>
      </c>
      <c r="G46" s="83"/>
      <c r="H46" s="57"/>
      <c r="I46" s="204"/>
      <c r="J46" s="75"/>
      <c r="K46" s="86">
        <v>900</v>
      </c>
      <c r="L46" s="206"/>
      <c r="M46" s="83"/>
      <c r="N46" s="83"/>
      <c r="O46" s="83"/>
      <c r="P46" s="83"/>
      <c r="Q46" s="83"/>
      <c r="R46" s="83"/>
      <c r="S46" s="83"/>
      <c r="T46" s="114"/>
      <c r="U46" s="83"/>
      <c r="V46" s="83"/>
      <c r="W46" s="107"/>
      <c r="X46" s="107"/>
      <c r="Y46" s="107"/>
      <c r="Z46" s="107"/>
      <c r="AA46" s="107">
        <v>130</v>
      </c>
      <c r="AB46" s="107"/>
      <c r="AC46" s="83"/>
      <c r="AD46" s="83"/>
      <c r="AE46" s="83">
        <v>75</v>
      </c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107"/>
      <c r="AS46" s="107"/>
      <c r="AT46" s="107"/>
      <c r="AU46" s="107"/>
      <c r="AV46" s="107"/>
      <c r="AW46" s="107">
        <v>45</v>
      </c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>
        <v>54</v>
      </c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207"/>
      <c r="CG46" s="48"/>
      <c r="CH46" s="48"/>
      <c r="CI46" s="48"/>
      <c r="CJ46" s="48">
        <v>0</v>
      </c>
      <c r="CK46" s="48">
        <v>3069</v>
      </c>
      <c r="CL46" s="212">
        <f t="shared" si="5"/>
        <v>2607</v>
      </c>
      <c r="CM46" s="91">
        <f>SUM(CG46:CL46)</f>
        <v>5676</v>
      </c>
      <c r="CN46" s="125">
        <v>8</v>
      </c>
      <c r="CO46" s="133">
        <v>94</v>
      </c>
    </row>
    <row r="47" spans="1:93" s="111" customFormat="1" ht="15.75" x14ac:dyDescent="0.25">
      <c r="A47" s="82" t="s">
        <v>143</v>
      </c>
      <c r="B47" s="83" t="s">
        <v>144</v>
      </c>
      <c r="C47" s="199">
        <f t="shared" si="2"/>
        <v>0</v>
      </c>
      <c r="D47" s="200"/>
      <c r="E47" s="160"/>
      <c r="F47" s="105"/>
      <c r="G47" s="83"/>
      <c r="H47" s="57"/>
      <c r="I47" s="204"/>
      <c r="J47" s="75"/>
      <c r="K47" s="86"/>
      <c r="L47" s="206"/>
      <c r="M47" s="83"/>
      <c r="N47" s="83"/>
      <c r="O47" s="83"/>
      <c r="P47" s="83"/>
      <c r="Q47" s="83"/>
      <c r="R47" s="83"/>
      <c r="S47" s="83"/>
      <c r="T47" s="114"/>
      <c r="U47" s="83"/>
      <c r="V47" s="83"/>
      <c r="W47" s="107"/>
      <c r="X47" s="107"/>
      <c r="Y47" s="107"/>
      <c r="Z47" s="107"/>
      <c r="AA47" s="107"/>
      <c r="AB47" s="107"/>
      <c r="AC47" s="83"/>
      <c r="AD47" s="83"/>
      <c r="AE47" s="83"/>
      <c r="AF47" s="83"/>
      <c r="AG47" s="83"/>
      <c r="AH47" s="83"/>
      <c r="AI47" s="83"/>
      <c r="AJ47" s="83"/>
      <c r="AK47" s="83">
        <v>72</v>
      </c>
      <c r="AL47" s="83"/>
      <c r="AM47" s="83"/>
      <c r="AN47" s="83"/>
      <c r="AO47" s="83"/>
      <c r="AP47" s="83"/>
      <c r="AQ47" s="83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7"/>
      <c r="BM47" s="107"/>
      <c r="BN47" s="107"/>
      <c r="BO47" s="107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7"/>
      <c r="CA47" s="107"/>
      <c r="CB47" s="107"/>
      <c r="CC47" s="107"/>
      <c r="CD47" s="107"/>
      <c r="CE47" s="107"/>
      <c r="CF47" s="207"/>
      <c r="CG47" s="48"/>
      <c r="CH47" s="48"/>
      <c r="CI47" s="48"/>
      <c r="CJ47" s="48">
        <v>0</v>
      </c>
      <c r="CK47" s="48">
        <v>526</v>
      </c>
      <c r="CL47" s="212">
        <f t="shared" si="5"/>
        <v>72</v>
      </c>
      <c r="CM47" s="91">
        <f t="shared" si="6"/>
        <v>598</v>
      </c>
      <c r="CN47" s="125">
        <v>0</v>
      </c>
      <c r="CO47" s="133">
        <v>28</v>
      </c>
    </row>
    <row r="48" spans="1:93" s="111" customFormat="1" ht="15.75" x14ac:dyDescent="0.25">
      <c r="A48" s="47" t="s">
        <v>213</v>
      </c>
      <c r="B48" s="83" t="s">
        <v>285</v>
      </c>
      <c r="C48" s="199">
        <f t="shared" si="2"/>
        <v>69</v>
      </c>
      <c r="D48" s="200"/>
      <c r="E48" s="160">
        <v>84</v>
      </c>
      <c r="F48" s="105"/>
      <c r="G48" s="83"/>
      <c r="H48" s="57"/>
      <c r="I48" s="204"/>
      <c r="J48" s="75"/>
      <c r="K48" s="86"/>
      <c r="L48" s="206"/>
      <c r="M48" s="83"/>
      <c r="N48" s="83"/>
      <c r="O48" s="83"/>
      <c r="P48" s="83"/>
      <c r="Q48" s="83"/>
      <c r="R48" s="83"/>
      <c r="S48" s="83"/>
      <c r="T48" s="114"/>
      <c r="U48" s="83"/>
      <c r="V48" s="83"/>
      <c r="W48" s="107">
        <v>30</v>
      </c>
      <c r="X48" s="107"/>
      <c r="Y48" s="107"/>
      <c r="Z48" s="107"/>
      <c r="AA48" s="107">
        <v>130</v>
      </c>
      <c r="AB48" s="107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>
        <v>49</v>
      </c>
      <c r="AR48" s="107"/>
      <c r="AS48" s="107"/>
      <c r="AT48" s="107"/>
      <c r="AU48" s="107">
        <v>95</v>
      </c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>
        <v>54</v>
      </c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7"/>
      <c r="CD48" s="107"/>
      <c r="CE48" s="107"/>
      <c r="CF48" s="207"/>
      <c r="CG48" s="48"/>
      <c r="CH48" s="48"/>
      <c r="CI48" s="48"/>
      <c r="CJ48" s="48">
        <v>0</v>
      </c>
      <c r="CK48" s="48">
        <v>0</v>
      </c>
      <c r="CL48" s="212">
        <f t="shared" si="5"/>
        <v>511</v>
      </c>
      <c r="CM48" s="91">
        <f t="shared" si="6"/>
        <v>511</v>
      </c>
      <c r="CN48" s="125">
        <v>3</v>
      </c>
      <c r="CO48" s="133">
        <v>23</v>
      </c>
    </row>
    <row r="49" spans="1:93" s="111" customFormat="1" ht="14.25" customHeight="1" x14ac:dyDescent="0.25">
      <c r="A49" s="82" t="s">
        <v>155</v>
      </c>
      <c r="B49" s="83" t="s">
        <v>186</v>
      </c>
      <c r="C49" s="199">
        <f t="shared" si="2"/>
        <v>228</v>
      </c>
      <c r="D49" s="201"/>
      <c r="E49" s="160">
        <v>96</v>
      </c>
      <c r="F49" s="134"/>
      <c r="G49" s="85"/>
      <c r="H49" s="96"/>
      <c r="I49" s="205"/>
      <c r="J49" s="75"/>
      <c r="K49" s="86"/>
      <c r="L49" s="91"/>
      <c r="M49" s="75"/>
      <c r="N49" s="75"/>
      <c r="O49" s="75"/>
      <c r="P49" s="75"/>
      <c r="Q49" s="75"/>
      <c r="R49" s="75"/>
      <c r="S49" s="75"/>
      <c r="T49" s="115"/>
      <c r="U49" s="72"/>
      <c r="V49" s="72"/>
      <c r="W49" s="105">
        <v>30</v>
      </c>
      <c r="X49" s="105"/>
      <c r="Y49" s="105"/>
      <c r="Z49" s="105"/>
      <c r="AA49" s="105"/>
      <c r="AB49" s="105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84"/>
      <c r="AQ49" s="84"/>
      <c r="AR49" s="105"/>
      <c r="AS49" s="105"/>
      <c r="AT49" s="105"/>
      <c r="AU49" s="105"/>
      <c r="AV49" s="105"/>
      <c r="AW49" s="105">
        <v>45</v>
      </c>
      <c r="AX49" s="105"/>
      <c r="AY49" s="105"/>
      <c r="AZ49" s="105"/>
      <c r="BA49" s="105"/>
      <c r="BB49" s="105">
        <v>62</v>
      </c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>
        <v>40</v>
      </c>
      <c r="CD49" s="105"/>
      <c r="CE49" s="105"/>
      <c r="CF49" s="208"/>
      <c r="CG49" s="48"/>
      <c r="CH49" s="48"/>
      <c r="CI49" s="48"/>
      <c r="CJ49" s="48">
        <v>0</v>
      </c>
      <c r="CK49" s="48">
        <v>0</v>
      </c>
      <c r="CL49" s="212">
        <f t="shared" si="5"/>
        <v>501</v>
      </c>
      <c r="CM49" s="91">
        <f t="shared" si="6"/>
        <v>501</v>
      </c>
      <c r="CN49" s="125">
        <v>6</v>
      </c>
      <c r="CO49" s="133">
        <v>38</v>
      </c>
    </row>
    <row r="50" spans="1:93" s="111" customFormat="1" ht="14.25" customHeight="1" x14ac:dyDescent="0.25">
      <c r="A50" s="83" t="s">
        <v>156</v>
      </c>
      <c r="B50" s="83" t="s">
        <v>75</v>
      </c>
      <c r="C50" s="199">
        <f t="shared" si="2"/>
        <v>288</v>
      </c>
      <c r="D50" s="200"/>
      <c r="E50" s="160">
        <v>106</v>
      </c>
      <c r="F50" s="105"/>
      <c r="G50" s="83"/>
      <c r="H50" s="57"/>
      <c r="I50" s="204">
        <v>311</v>
      </c>
      <c r="J50" s="75"/>
      <c r="K50" s="86"/>
      <c r="L50" s="206"/>
      <c r="M50" s="83"/>
      <c r="N50" s="83"/>
      <c r="O50" s="83"/>
      <c r="P50" s="83"/>
      <c r="Q50" s="83"/>
      <c r="R50" s="83"/>
      <c r="S50" s="83"/>
      <c r="T50" s="114"/>
      <c r="U50" s="83"/>
      <c r="V50" s="83"/>
      <c r="W50" s="107">
        <v>30</v>
      </c>
      <c r="X50" s="107"/>
      <c r="Y50" s="107"/>
      <c r="Z50" s="107"/>
      <c r="AA50" s="107">
        <v>130</v>
      </c>
      <c r="AB50" s="107"/>
      <c r="AC50" s="83"/>
      <c r="AD50" s="83"/>
      <c r="AE50" s="83"/>
      <c r="AF50" s="83"/>
      <c r="AG50" s="83"/>
      <c r="AH50" s="83">
        <v>48</v>
      </c>
      <c r="AI50" s="83"/>
      <c r="AJ50" s="83"/>
      <c r="AK50" s="83">
        <v>72</v>
      </c>
      <c r="AL50" s="83"/>
      <c r="AM50" s="83">
        <v>48</v>
      </c>
      <c r="AN50" s="83"/>
      <c r="AO50" s="83"/>
      <c r="AP50" s="83"/>
      <c r="AQ50" s="83"/>
      <c r="AR50" s="107"/>
      <c r="AS50" s="107"/>
      <c r="AT50" s="107"/>
      <c r="AU50" s="107"/>
      <c r="AV50" s="107"/>
      <c r="AW50" s="107">
        <v>45</v>
      </c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>
        <v>53</v>
      </c>
      <c r="BJ50" s="107"/>
      <c r="BK50" s="107"/>
      <c r="BL50" s="107"/>
      <c r="BM50" s="107"/>
      <c r="BN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207"/>
      <c r="CG50" s="48"/>
      <c r="CH50" s="48"/>
      <c r="CI50" s="48"/>
      <c r="CJ50" s="48">
        <v>1280</v>
      </c>
      <c r="CK50" s="48">
        <v>1684</v>
      </c>
      <c r="CL50" s="212">
        <f t="shared" si="5"/>
        <v>1131</v>
      </c>
      <c r="CM50" s="91">
        <f t="shared" ref="CM50:CM64" si="7">SUM(CG50:CL50)</f>
        <v>4095</v>
      </c>
      <c r="CN50" s="125">
        <v>6</v>
      </c>
      <c r="CO50" s="133">
        <v>48</v>
      </c>
    </row>
    <row r="51" spans="1:93" s="111" customFormat="1" ht="15.75" x14ac:dyDescent="0.25">
      <c r="A51" s="83" t="s">
        <v>160</v>
      </c>
      <c r="B51" s="83" t="s">
        <v>161</v>
      </c>
      <c r="C51" s="199">
        <f t="shared" si="2"/>
        <v>18</v>
      </c>
      <c r="D51" s="200"/>
      <c r="E51" s="160">
        <v>70</v>
      </c>
      <c r="F51" s="105"/>
      <c r="G51" s="83"/>
      <c r="H51" s="57"/>
      <c r="I51" s="203"/>
      <c r="J51" s="75"/>
      <c r="K51" s="86"/>
      <c r="L51" s="206"/>
      <c r="M51" s="83"/>
      <c r="N51" s="83"/>
      <c r="O51" s="83"/>
      <c r="P51" s="83"/>
      <c r="Q51" s="83"/>
      <c r="R51" s="83"/>
      <c r="S51" s="83"/>
      <c r="T51" s="114"/>
      <c r="U51" s="83"/>
      <c r="V51" s="83"/>
      <c r="W51" s="107">
        <v>30</v>
      </c>
      <c r="X51" s="107"/>
      <c r="Y51" s="107"/>
      <c r="Z51" s="107"/>
      <c r="AA51" s="107"/>
      <c r="AB51" s="107"/>
      <c r="AC51" s="83"/>
      <c r="AD51" s="83"/>
      <c r="AE51" s="83"/>
      <c r="AF51" s="83">
        <v>165</v>
      </c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>
        <v>153</v>
      </c>
      <c r="BF51" s="107"/>
      <c r="BG51" s="107"/>
      <c r="BH51" s="107"/>
      <c r="BI51" s="107"/>
      <c r="BJ51" s="107"/>
      <c r="BK51" s="107"/>
      <c r="BL51" s="107"/>
      <c r="BM51" s="107"/>
      <c r="BN51" s="107"/>
      <c r="BO51" s="107">
        <v>2</v>
      </c>
      <c r="BP51" s="107"/>
      <c r="BQ51" s="107"/>
      <c r="BR51" s="107"/>
      <c r="BS51" s="107"/>
      <c r="BT51" s="107"/>
      <c r="BU51" s="107"/>
      <c r="BV51" s="107"/>
      <c r="BW51" s="107"/>
      <c r="BX51" s="107"/>
      <c r="BY51" s="107"/>
      <c r="BZ51" s="107"/>
      <c r="CA51" s="107">
        <v>2</v>
      </c>
      <c r="CB51" s="107"/>
      <c r="CC51" s="107"/>
      <c r="CD51" s="107"/>
      <c r="CE51" s="107"/>
      <c r="CF51" s="207"/>
      <c r="CG51" s="48"/>
      <c r="CH51" s="48"/>
      <c r="CI51" s="48"/>
      <c r="CJ51" s="48">
        <v>0</v>
      </c>
      <c r="CK51" s="48">
        <v>10</v>
      </c>
      <c r="CL51" s="212">
        <f t="shared" si="5"/>
        <v>440</v>
      </c>
      <c r="CM51" s="91">
        <f t="shared" si="7"/>
        <v>450</v>
      </c>
      <c r="CN51" s="125">
        <v>9</v>
      </c>
      <c r="CO51" s="133">
        <v>2</v>
      </c>
    </row>
    <row r="52" spans="1:93" s="111" customFormat="1" ht="15.75" x14ac:dyDescent="0.25">
      <c r="A52" s="83" t="s">
        <v>237</v>
      </c>
      <c r="B52" s="83" t="s">
        <v>238</v>
      </c>
      <c r="C52" s="199">
        <f t="shared" si="2"/>
        <v>125</v>
      </c>
      <c r="D52" s="200"/>
      <c r="E52" s="160">
        <v>74</v>
      </c>
      <c r="F52" s="105"/>
      <c r="G52" s="83"/>
      <c r="H52" s="57"/>
      <c r="I52" s="203"/>
      <c r="J52" s="75"/>
      <c r="K52" s="86"/>
      <c r="L52" s="206"/>
      <c r="M52" s="83"/>
      <c r="N52" s="83"/>
      <c r="O52" s="83"/>
      <c r="P52" s="83"/>
      <c r="Q52" s="83"/>
      <c r="R52" s="83"/>
      <c r="S52" s="83"/>
      <c r="T52" s="114"/>
      <c r="U52" s="83"/>
      <c r="V52" s="83"/>
      <c r="W52" s="107"/>
      <c r="X52" s="107"/>
      <c r="Y52" s="107"/>
      <c r="Z52" s="107"/>
      <c r="AA52" s="107"/>
      <c r="AB52" s="107"/>
      <c r="AC52" s="83"/>
      <c r="AD52" s="83"/>
      <c r="AE52" s="83"/>
      <c r="AF52" s="83"/>
      <c r="AG52" s="83"/>
      <c r="AH52" s="83"/>
      <c r="AI52" s="83"/>
      <c r="AJ52" s="83"/>
      <c r="AK52" s="83"/>
      <c r="AL52" s="83">
        <v>302</v>
      </c>
      <c r="AM52" s="83"/>
      <c r="AN52" s="83"/>
      <c r="AO52" s="83">
        <v>198</v>
      </c>
      <c r="AP52" s="83"/>
      <c r="AQ52" s="83"/>
      <c r="AR52" s="107">
        <v>157</v>
      </c>
      <c r="AS52" s="107"/>
      <c r="AT52" s="107"/>
      <c r="AU52" s="107"/>
      <c r="AV52" s="107"/>
      <c r="AW52" s="107">
        <v>45</v>
      </c>
      <c r="AX52" s="107"/>
      <c r="AY52" s="107">
        <v>95</v>
      </c>
      <c r="AZ52" s="107"/>
      <c r="BA52" s="107"/>
      <c r="BB52" s="107"/>
      <c r="BC52" s="107"/>
      <c r="BD52" s="107"/>
      <c r="BE52" s="107"/>
      <c r="BF52" s="107"/>
      <c r="BG52" s="107"/>
      <c r="BH52" s="107"/>
      <c r="BI52" s="107"/>
      <c r="BJ52" s="107"/>
      <c r="BK52" s="107"/>
      <c r="BL52" s="107"/>
      <c r="BM52" s="107"/>
      <c r="BN52" s="107"/>
      <c r="BO52" s="107"/>
      <c r="BP52" s="107"/>
      <c r="BQ52" s="107">
        <v>93</v>
      </c>
      <c r="BR52" s="107"/>
      <c r="BS52" s="107"/>
      <c r="BT52" s="107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207"/>
      <c r="CG52" s="48"/>
      <c r="CH52" s="48"/>
      <c r="CI52" s="48"/>
      <c r="CJ52" s="48">
        <v>0</v>
      </c>
      <c r="CK52" s="48">
        <v>0</v>
      </c>
      <c r="CL52" s="212">
        <f t="shared" si="5"/>
        <v>1089</v>
      </c>
      <c r="CM52" s="91">
        <f t="shared" si="7"/>
        <v>1089</v>
      </c>
      <c r="CN52" s="125">
        <v>5</v>
      </c>
      <c r="CO52" s="133">
        <v>25</v>
      </c>
    </row>
    <row r="53" spans="1:93" s="111" customFormat="1" ht="15.75" x14ac:dyDescent="0.25">
      <c r="A53" s="83" t="s">
        <v>168</v>
      </c>
      <c r="B53" s="94" t="s">
        <v>169</v>
      </c>
      <c r="C53" s="199">
        <f t="shared" si="2"/>
        <v>46</v>
      </c>
      <c r="D53" s="200"/>
      <c r="E53" s="160">
        <v>74</v>
      </c>
      <c r="F53" s="105"/>
      <c r="G53" s="83"/>
      <c r="H53" s="57"/>
      <c r="I53" s="203">
        <v>311</v>
      </c>
      <c r="J53" s="75"/>
      <c r="K53" s="86"/>
      <c r="L53" s="206"/>
      <c r="M53" s="83"/>
      <c r="N53" s="83"/>
      <c r="O53" s="83"/>
      <c r="P53" s="83"/>
      <c r="Q53" s="83"/>
      <c r="R53" s="83"/>
      <c r="S53" s="83"/>
      <c r="T53" s="114"/>
      <c r="U53" s="83"/>
      <c r="V53" s="83"/>
      <c r="W53" s="107"/>
      <c r="X53" s="107"/>
      <c r="Y53" s="107"/>
      <c r="Z53" s="107"/>
      <c r="AA53" s="107"/>
      <c r="AB53" s="107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107"/>
      <c r="BN53" s="107"/>
      <c r="BO53" s="107"/>
      <c r="BP53" s="107"/>
      <c r="BQ53" s="107"/>
      <c r="BR53" s="107"/>
      <c r="BS53" s="107"/>
      <c r="BT53" s="107"/>
      <c r="BU53" s="107"/>
      <c r="BV53" s="107"/>
      <c r="BW53" s="107"/>
      <c r="BX53" s="107"/>
      <c r="BY53" s="107"/>
      <c r="BZ53" s="107"/>
      <c r="CA53" s="107"/>
      <c r="CB53" s="107"/>
      <c r="CC53" s="107"/>
      <c r="CD53" s="107"/>
      <c r="CE53" s="107"/>
      <c r="CF53" s="207"/>
      <c r="CG53" s="48"/>
      <c r="CH53" s="48"/>
      <c r="CI53" s="48"/>
      <c r="CJ53" s="48">
        <v>0</v>
      </c>
      <c r="CK53" s="48">
        <v>0</v>
      </c>
      <c r="CL53" s="212">
        <f t="shared" si="5"/>
        <v>431</v>
      </c>
      <c r="CM53" s="91">
        <f t="shared" si="7"/>
        <v>431</v>
      </c>
      <c r="CN53" s="125">
        <v>2</v>
      </c>
      <c r="CO53" s="133">
        <v>23</v>
      </c>
    </row>
    <row r="54" spans="1:93" s="111" customFormat="1" ht="15.75" x14ac:dyDescent="0.25">
      <c r="A54" s="83" t="s">
        <v>201</v>
      </c>
      <c r="B54" s="94" t="s">
        <v>331</v>
      </c>
      <c r="C54" s="199">
        <f t="shared" si="2"/>
        <v>870</v>
      </c>
      <c r="D54" s="200"/>
      <c r="E54" s="160">
        <v>102</v>
      </c>
      <c r="F54" s="105"/>
      <c r="G54" s="83"/>
      <c r="H54" s="57"/>
      <c r="I54" s="203"/>
      <c r="J54" s="75">
        <v>5000</v>
      </c>
      <c r="K54" s="86"/>
      <c r="L54" s="206"/>
      <c r="M54" s="83"/>
      <c r="N54" s="83"/>
      <c r="O54" s="83"/>
      <c r="P54" s="83"/>
      <c r="Q54" s="83">
        <v>54</v>
      </c>
      <c r="R54" s="83"/>
      <c r="S54" s="83"/>
      <c r="T54" s="106">
        <v>54</v>
      </c>
      <c r="U54" s="83"/>
      <c r="V54" s="83"/>
      <c r="W54" s="107"/>
      <c r="X54" s="107"/>
      <c r="Y54" s="107"/>
      <c r="Z54" s="107"/>
      <c r="AA54" s="107"/>
      <c r="AB54" s="107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107"/>
      <c r="AS54" s="107"/>
      <c r="AT54" s="107"/>
      <c r="AU54" s="107"/>
      <c r="AV54" s="107">
        <v>54</v>
      </c>
      <c r="AW54" s="107">
        <v>45</v>
      </c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7"/>
      <c r="BI54" s="107"/>
      <c r="BJ54" s="107"/>
      <c r="BK54" s="107"/>
      <c r="BL54" s="107"/>
      <c r="BM54" s="107"/>
      <c r="BN54" s="107">
        <v>510</v>
      </c>
      <c r="BO54" s="107">
        <v>87</v>
      </c>
      <c r="BP54" s="107"/>
      <c r="BQ54" s="107"/>
      <c r="BR54" s="107"/>
      <c r="BS54" s="107"/>
      <c r="BT54" s="107"/>
      <c r="BU54" s="107"/>
      <c r="BV54" s="107"/>
      <c r="BW54" s="107">
        <v>95</v>
      </c>
      <c r="BX54" s="107"/>
      <c r="BY54" s="107">
        <v>83</v>
      </c>
      <c r="BZ54" s="107">
        <v>54</v>
      </c>
      <c r="CA54" s="107"/>
      <c r="CB54" s="107">
        <v>66</v>
      </c>
      <c r="CC54" s="107"/>
      <c r="CD54" s="107">
        <v>86</v>
      </c>
      <c r="CE54" s="107"/>
      <c r="CF54" s="207"/>
      <c r="CG54" s="48"/>
      <c r="CH54" s="48"/>
      <c r="CI54" s="48"/>
      <c r="CJ54" s="48">
        <v>0</v>
      </c>
      <c r="CK54" s="48">
        <v>0</v>
      </c>
      <c r="CL54" s="212">
        <f t="shared" si="5"/>
        <v>7160</v>
      </c>
      <c r="CM54" s="91">
        <f t="shared" si="7"/>
        <v>7160</v>
      </c>
      <c r="CN54" s="125">
        <v>10</v>
      </c>
      <c r="CO54" s="133">
        <v>87</v>
      </c>
    </row>
    <row r="55" spans="1:93" s="111" customFormat="1" ht="14.25" customHeight="1" x14ac:dyDescent="0.25">
      <c r="A55" s="83" t="s">
        <v>182</v>
      </c>
      <c r="B55" s="94" t="s">
        <v>284</v>
      </c>
      <c r="C55" s="199">
        <f t="shared" si="2"/>
        <v>180</v>
      </c>
      <c r="D55" s="201"/>
      <c r="E55" s="160">
        <v>80</v>
      </c>
      <c r="F55" s="134"/>
      <c r="G55" s="85"/>
      <c r="H55" s="96"/>
      <c r="I55" s="205"/>
      <c r="J55" s="75"/>
      <c r="K55" s="86"/>
      <c r="L55" s="91"/>
      <c r="M55" s="75"/>
      <c r="N55" s="75"/>
      <c r="O55" s="75">
        <v>54</v>
      </c>
      <c r="P55" s="75"/>
      <c r="Q55" s="75"/>
      <c r="R55" s="75"/>
      <c r="S55" s="75"/>
      <c r="T55" s="116">
        <v>54</v>
      </c>
      <c r="U55" s="72">
        <v>60</v>
      </c>
      <c r="V55" s="72"/>
      <c r="W55" s="105"/>
      <c r="X55" s="105"/>
      <c r="Y55" s="105"/>
      <c r="Z55" s="105"/>
      <c r="AA55" s="105"/>
      <c r="AB55" s="105"/>
      <c r="AC55" s="105">
        <v>54</v>
      </c>
      <c r="AD55" s="72"/>
      <c r="AE55" s="105">
        <v>75</v>
      </c>
      <c r="AF55" s="72"/>
      <c r="AG55" s="72"/>
      <c r="AH55" s="72"/>
      <c r="AI55" s="105">
        <v>200</v>
      </c>
      <c r="AJ55" s="105"/>
      <c r="AK55" s="105">
        <v>72</v>
      </c>
      <c r="AL55" s="105">
        <v>302</v>
      </c>
      <c r="AM55" s="72"/>
      <c r="AN55" s="72">
        <v>54</v>
      </c>
      <c r="AO55" s="72"/>
      <c r="AP55" s="84"/>
      <c r="AQ55" s="116">
        <v>49</v>
      </c>
      <c r="AR55" s="105"/>
      <c r="AS55" s="105"/>
      <c r="AT55" s="105"/>
      <c r="AU55" s="105"/>
      <c r="AV55" s="105"/>
      <c r="AW55" s="105"/>
      <c r="AX55" s="105">
        <v>45</v>
      </c>
      <c r="AY55" s="105">
        <v>95</v>
      </c>
      <c r="AZ55" s="105"/>
      <c r="BA55" s="105"/>
      <c r="BB55" s="105"/>
      <c r="BC55" s="105"/>
      <c r="BD55" s="105"/>
      <c r="BE55" s="105">
        <v>153</v>
      </c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>
        <v>75</v>
      </c>
      <c r="BU55" s="105"/>
      <c r="BV55" s="105"/>
      <c r="BW55" s="105"/>
      <c r="BX55" s="105"/>
      <c r="BY55" s="105"/>
      <c r="BZ55" s="105"/>
      <c r="CA55" s="105"/>
      <c r="CB55" s="105"/>
      <c r="CC55" s="105"/>
      <c r="CD55" s="105">
        <v>86</v>
      </c>
      <c r="CE55" s="105"/>
      <c r="CF55" s="209"/>
      <c r="CG55" s="48"/>
      <c r="CH55" s="48"/>
      <c r="CI55" s="48"/>
      <c r="CJ55" s="48">
        <v>0</v>
      </c>
      <c r="CK55" s="48">
        <v>0</v>
      </c>
      <c r="CL55" s="212">
        <f t="shared" si="5"/>
        <v>1688</v>
      </c>
      <c r="CM55" s="91">
        <f t="shared" si="7"/>
        <v>1688</v>
      </c>
      <c r="CN55" s="125">
        <v>10</v>
      </c>
      <c r="CO55" s="133">
        <v>18</v>
      </c>
    </row>
    <row r="56" spans="1:93" s="111" customFormat="1" ht="14.25" customHeight="1" x14ac:dyDescent="0.25">
      <c r="A56" s="83" t="s">
        <v>185</v>
      </c>
      <c r="B56" s="94" t="s">
        <v>184</v>
      </c>
      <c r="C56" s="199">
        <f t="shared" si="2"/>
        <v>210</v>
      </c>
      <c r="D56" s="201"/>
      <c r="E56" s="160"/>
      <c r="F56" s="134"/>
      <c r="G56" s="85"/>
      <c r="H56" s="96"/>
      <c r="I56" s="205"/>
      <c r="J56" s="75"/>
      <c r="K56" s="86"/>
      <c r="L56" s="91"/>
      <c r="M56" s="75"/>
      <c r="N56" s="75"/>
      <c r="O56" s="75"/>
      <c r="P56" s="75"/>
      <c r="Q56" s="75"/>
      <c r="R56" s="75"/>
      <c r="S56" s="75"/>
      <c r="T56" s="115"/>
      <c r="U56" s="72"/>
      <c r="V56" s="72"/>
      <c r="W56" s="105"/>
      <c r="X56" s="105"/>
      <c r="Y56" s="105"/>
      <c r="Z56" s="105"/>
      <c r="AA56" s="105"/>
      <c r="AB56" s="105"/>
      <c r="AC56" s="72"/>
      <c r="AD56" s="72"/>
      <c r="AE56" s="105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84"/>
      <c r="AQ56" s="84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5"/>
      <c r="CC56" s="105"/>
      <c r="CD56" s="105"/>
      <c r="CE56" s="105"/>
      <c r="CF56" s="209"/>
      <c r="CG56" s="48"/>
      <c r="CH56" s="48"/>
      <c r="CI56" s="48"/>
      <c r="CJ56" s="48">
        <v>0</v>
      </c>
      <c r="CK56" s="48">
        <v>0</v>
      </c>
      <c r="CL56" s="212">
        <f t="shared" si="5"/>
        <v>210</v>
      </c>
      <c r="CM56" s="91">
        <f t="shared" si="7"/>
        <v>210</v>
      </c>
      <c r="CN56" s="125">
        <v>7</v>
      </c>
      <c r="CO56" s="133">
        <v>30</v>
      </c>
    </row>
    <row r="57" spans="1:93" s="111" customFormat="1" ht="14.25" customHeight="1" x14ac:dyDescent="0.25">
      <c r="A57" s="83" t="s">
        <v>204</v>
      </c>
      <c r="B57" s="108" t="s">
        <v>330</v>
      </c>
      <c r="C57" s="199">
        <f t="shared" si="2"/>
        <v>162</v>
      </c>
      <c r="D57" s="201"/>
      <c r="E57" s="160">
        <v>84</v>
      </c>
      <c r="F57" s="134"/>
      <c r="G57" s="85"/>
      <c r="H57" s="96"/>
      <c r="I57" s="205">
        <v>311</v>
      </c>
      <c r="J57" s="75"/>
      <c r="K57" s="86">
        <v>1147</v>
      </c>
      <c r="L57" s="91"/>
      <c r="M57" s="75"/>
      <c r="N57" s="75"/>
      <c r="O57" s="75"/>
      <c r="P57" s="75"/>
      <c r="Q57" s="75">
        <v>54</v>
      </c>
      <c r="R57" s="75"/>
      <c r="S57" s="75"/>
      <c r="T57" s="116">
        <v>54</v>
      </c>
      <c r="U57" s="72"/>
      <c r="V57" s="72"/>
      <c r="W57" s="105">
        <v>30</v>
      </c>
      <c r="X57" s="105">
        <v>654</v>
      </c>
      <c r="Y57" s="105"/>
      <c r="Z57" s="105"/>
      <c r="AA57" s="105">
        <v>130</v>
      </c>
      <c r="AB57" s="105"/>
      <c r="AC57" s="72"/>
      <c r="AD57" s="72"/>
      <c r="AE57" s="105">
        <v>75</v>
      </c>
      <c r="AF57" s="72"/>
      <c r="AG57" s="105">
        <v>524</v>
      </c>
      <c r="AH57" s="105"/>
      <c r="AI57" s="105"/>
      <c r="AJ57" s="105"/>
      <c r="AK57" s="105">
        <v>72</v>
      </c>
      <c r="AL57" s="105">
        <v>302</v>
      </c>
      <c r="AM57" s="72"/>
      <c r="AN57" s="72"/>
      <c r="AO57" s="72"/>
      <c r="AP57" s="84"/>
      <c r="AQ57" s="116">
        <v>49</v>
      </c>
      <c r="AR57" s="105">
        <v>157</v>
      </c>
      <c r="AS57" s="105"/>
      <c r="AT57" s="105">
        <v>192</v>
      </c>
      <c r="AU57" s="105"/>
      <c r="AV57" s="105">
        <v>54</v>
      </c>
      <c r="AW57" s="105"/>
      <c r="AX57" s="105">
        <v>45</v>
      </c>
      <c r="AY57" s="105">
        <v>95</v>
      </c>
      <c r="AZ57" s="105"/>
      <c r="BA57" s="105"/>
      <c r="BB57" s="105">
        <v>42</v>
      </c>
      <c r="BC57" s="105"/>
      <c r="BD57" s="105"/>
      <c r="BE57" s="105"/>
      <c r="BF57" s="105"/>
      <c r="BG57" s="105"/>
      <c r="BH57" s="105"/>
      <c r="BI57" s="105"/>
      <c r="BJ57" s="105">
        <v>248</v>
      </c>
      <c r="BK57" s="105"/>
      <c r="BL57" s="105"/>
      <c r="BM57" s="105"/>
      <c r="BN57" s="105"/>
      <c r="BO57" s="105">
        <v>18</v>
      </c>
      <c r="BP57" s="105"/>
      <c r="BQ57" s="105"/>
      <c r="BR57" s="105"/>
      <c r="BS57" s="105"/>
      <c r="BT57" s="105"/>
      <c r="BU57" s="105">
        <v>54</v>
      </c>
      <c r="BV57" s="105"/>
      <c r="BW57" s="105">
        <v>95</v>
      </c>
      <c r="BX57" s="105"/>
      <c r="BY57" s="105">
        <v>83</v>
      </c>
      <c r="BZ57" s="105">
        <v>54</v>
      </c>
      <c r="CA57" s="105"/>
      <c r="CB57" s="105">
        <v>66</v>
      </c>
      <c r="CC57" s="105">
        <v>40</v>
      </c>
      <c r="CD57" s="105">
        <v>86</v>
      </c>
      <c r="CE57" s="105"/>
      <c r="CF57" s="209"/>
      <c r="CG57" s="48"/>
      <c r="CH57" s="48"/>
      <c r="CI57" s="48"/>
      <c r="CJ57" s="48">
        <v>0</v>
      </c>
      <c r="CK57" s="48">
        <v>0</v>
      </c>
      <c r="CL57" s="212">
        <f t="shared" si="5"/>
        <v>4977</v>
      </c>
      <c r="CM57" s="91">
        <f t="shared" si="7"/>
        <v>4977</v>
      </c>
      <c r="CN57" s="125">
        <v>9</v>
      </c>
      <c r="CO57" s="133">
        <v>18</v>
      </c>
    </row>
    <row r="58" spans="1:93" s="111" customFormat="1" ht="14.25" customHeight="1" x14ac:dyDescent="0.25">
      <c r="A58" s="83" t="s">
        <v>224</v>
      </c>
      <c r="B58" s="108" t="s">
        <v>225</v>
      </c>
      <c r="C58" s="199">
        <f t="shared" si="2"/>
        <v>115</v>
      </c>
      <c r="D58" s="201"/>
      <c r="E58" s="160">
        <v>84</v>
      </c>
      <c r="F58" s="134"/>
      <c r="G58" s="85"/>
      <c r="H58" s="96"/>
      <c r="I58" s="205"/>
      <c r="J58" s="75"/>
      <c r="K58" s="86"/>
      <c r="L58" s="91"/>
      <c r="M58" s="75"/>
      <c r="N58" s="75"/>
      <c r="O58" s="75"/>
      <c r="P58" s="75"/>
      <c r="Q58" s="75"/>
      <c r="R58" s="75"/>
      <c r="S58" s="75"/>
      <c r="T58" s="116"/>
      <c r="U58" s="72"/>
      <c r="V58" s="72"/>
      <c r="W58" s="105"/>
      <c r="X58" s="105"/>
      <c r="Y58" s="105"/>
      <c r="Z58" s="105"/>
      <c r="AA58" s="105"/>
      <c r="AB58" s="105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84"/>
      <c r="AQ58" s="84"/>
      <c r="AR58" s="105"/>
      <c r="AS58" s="105"/>
      <c r="AT58" s="105"/>
      <c r="AU58" s="105">
        <v>95</v>
      </c>
      <c r="AV58" s="105">
        <v>54</v>
      </c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>
        <v>54</v>
      </c>
      <c r="BL58" s="105"/>
      <c r="BM58" s="105"/>
      <c r="BN58" s="105"/>
      <c r="BO58" s="105"/>
      <c r="BP58" s="105"/>
      <c r="BQ58" s="105"/>
      <c r="BR58" s="105"/>
      <c r="BS58" s="105"/>
      <c r="BT58" s="105"/>
      <c r="BU58" s="105">
        <v>54</v>
      </c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209"/>
      <c r="CG58" s="48"/>
      <c r="CH58" s="48"/>
      <c r="CI58" s="48"/>
      <c r="CJ58" s="48">
        <v>0</v>
      </c>
      <c r="CK58" s="48">
        <v>0</v>
      </c>
      <c r="CL58" s="212">
        <f t="shared" si="5"/>
        <v>456</v>
      </c>
      <c r="CM58" s="91">
        <f t="shared" si="7"/>
        <v>456</v>
      </c>
      <c r="CN58" s="125">
        <v>5</v>
      </c>
      <c r="CO58" s="133">
        <v>23</v>
      </c>
    </row>
    <row r="59" spans="1:93" s="111" customFormat="1" ht="14.25" customHeight="1" x14ac:dyDescent="0.25">
      <c r="A59" s="83" t="s">
        <v>278</v>
      </c>
      <c r="B59" s="108" t="s">
        <v>286</v>
      </c>
      <c r="C59" s="199">
        <f t="shared" si="2"/>
        <v>69</v>
      </c>
      <c r="D59" s="201"/>
      <c r="E59" s="160"/>
      <c r="F59" s="134"/>
      <c r="G59" s="85"/>
      <c r="H59" s="96"/>
      <c r="I59" s="205"/>
      <c r="J59" s="75"/>
      <c r="K59" s="86"/>
      <c r="L59" s="91"/>
      <c r="M59" s="75"/>
      <c r="N59" s="75"/>
      <c r="O59" s="75"/>
      <c r="P59" s="75"/>
      <c r="Q59" s="75"/>
      <c r="R59" s="75"/>
      <c r="S59" s="75"/>
      <c r="T59" s="116"/>
      <c r="U59" s="72"/>
      <c r="V59" s="72"/>
      <c r="W59" s="105"/>
      <c r="X59" s="105"/>
      <c r="Y59" s="105"/>
      <c r="Z59" s="105"/>
      <c r="AA59" s="105"/>
      <c r="AB59" s="105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84"/>
      <c r="AQ59" s="84"/>
      <c r="AR59" s="105">
        <v>157</v>
      </c>
      <c r="AS59" s="105"/>
      <c r="AT59" s="105"/>
      <c r="AU59" s="105"/>
      <c r="AV59" s="105"/>
      <c r="AW59" s="105">
        <v>45</v>
      </c>
      <c r="AX59" s="105"/>
      <c r="AY59" s="105">
        <v>95</v>
      </c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>
        <v>242</v>
      </c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209"/>
      <c r="CG59" s="48"/>
      <c r="CH59" s="48"/>
      <c r="CI59" s="48"/>
      <c r="CJ59" s="48"/>
      <c r="CK59" s="48"/>
      <c r="CL59" s="212">
        <f t="shared" si="5"/>
        <v>608</v>
      </c>
      <c r="CM59" s="91">
        <f t="shared" si="7"/>
        <v>608</v>
      </c>
      <c r="CN59" s="125">
        <v>3</v>
      </c>
      <c r="CO59" s="133">
        <v>23</v>
      </c>
    </row>
    <row r="60" spans="1:93" s="111" customFormat="1" ht="14.25" customHeight="1" x14ac:dyDescent="0.25">
      <c r="A60" s="83" t="s">
        <v>279</v>
      </c>
      <c r="B60" s="108" t="s">
        <v>287</v>
      </c>
      <c r="C60" s="199">
        <f t="shared" si="2"/>
        <v>57</v>
      </c>
      <c r="D60" s="201"/>
      <c r="E60" s="160"/>
      <c r="F60" s="134"/>
      <c r="G60" s="85"/>
      <c r="H60" s="96"/>
      <c r="I60" s="205"/>
      <c r="J60" s="75"/>
      <c r="K60" s="86"/>
      <c r="L60" s="91"/>
      <c r="M60" s="75"/>
      <c r="N60" s="75"/>
      <c r="O60" s="75"/>
      <c r="P60" s="75"/>
      <c r="Q60" s="75"/>
      <c r="R60" s="75"/>
      <c r="S60" s="75"/>
      <c r="T60" s="116"/>
      <c r="U60" s="72"/>
      <c r="V60" s="72"/>
      <c r="W60" s="105"/>
      <c r="X60" s="105"/>
      <c r="Y60" s="105"/>
      <c r="Z60" s="105"/>
      <c r="AA60" s="105"/>
      <c r="AB60" s="105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84"/>
      <c r="AQ60" s="84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209"/>
      <c r="CG60" s="48"/>
      <c r="CH60" s="48"/>
      <c r="CI60" s="48"/>
      <c r="CJ60" s="48"/>
      <c r="CK60" s="48"/>
      <c r="CL60" s="212">
        <f t="shared" si="5"/>
        <v>57</v>
      </c>
      <c r="CM60" s="91">
        <f t="shared" si="7"/>
        <v>57</v>
      </c>
      <c r="CN60" s="125">
        <v>3</v>
      </c>
      <c r="CO60" s="133">
        <v>19</v>
      </c>
    </row>
    <row r="61" spans="1:93" s="111" customFormat="1" ht="14.25" customHeight="1" x14ac:dyDescent="0.25">
      <c r="A61" s="83" t="s">
        <v>282</v>
      </c>
      <c r="B61" s="108" t="s">
        <v>288</v>
      </c>
      <c r="C61" s="199">
        <f t="shared" si="2"/>
        <v>90</v>
      </c>
      <c r="D61" s="201"/>
      <c r="E61" s="160"/>
      <c r="F61" s="134"/>
      <c r="G61" s="85"/>
      <c r="H61" s="96"/>
      <c r="I61" s="205"/>
      <c r="J61" s="75"/>
      <c r="K61" s="86"/>
      <c r="L61" s="91"/>
      <c r="M61" s="75"/>
      <c r="N61" s="75"/>
      <c r="O61" s="75"/>
      <c r="P61" s="75"/>
      <c r="Q61" s="75"/>
      <c r="R61" s="75"/>
      <c r="S61" s="75"/>
      <c r="T61" s="116"/>
      <c r="U61" s="72"/>
      <c r="V61" s="72"/>
      <c r="W61" s="105"/>
      <c r="X61" s="105"/>
      <c r="Y61" s="105"/>
      <c r="Z61" s="105"/>
      <c r="AA61" s="105"/>
      <c r="AB61" s="105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84"/>
      <c r="AQ61" s="84"/>
      <c r="AR61" s="105">
        <v>157</v>
      </c>
      <c r="AS61" s="105"/>
      <c r="AT61" s="105"/>
      <c r="AU61" s="105"/>
      <c r="AV61" s="105"/>
      <c r="AW61" s="105">
        <v>45</v>
      </c>
      <c r="AX61" s="105"/>
      <c r="AY61" s="105">
        <v>95</v>
      </c>
      <c r="AZ61" s="105"/>
      <c r="BA61" s="105"/>
      <c r="BB61" s="105"/>
      <c r="BC61" s="105"/>
      <c r="BD61" s="105"/>
      <c r="BE61" s="105"/>
      <c r="BF61" s="105"/>
      <c r="BG61" s="105"/>
      <c r="BH61" s="105"/>
      <c r="BI61" s="105"/>
      <c r="BJ61" s="105">
        <v>242</v>
      </c>
      <c r="BK61" s="105"/>
      <c r="BL61" s="105"/>
      <c r="BM61" s="105"/>
      <c r="BN61" s="105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5"/>
      <c r="BZ61" s="105"/>
      <c r="CA61" s="105"/>
      <c r="CB61" s="105"/>
      <c r="CC61" s="105"/>
      <c r="CD61" s="105"/>
      <c r="CE61" s="105"/>
      <c r="CF61" s="209"/>
      <c r="CG61" s="48"/>
      <c r="CH61" s="48"/>
      <c r="CI61" s="48"/>
      <c r="CJ61" s="48"/>
      <c r="CK61" s="48"/>
      <c r="CL61" s="212">
        <f t="shared" si="5"/>
        <v>629</v>
      </c>
      <c r="CM61" s="91">
        <f t="shared" si="7"/>
        <v>629</v>
      </c>
      <c r="CN61" s="125">
        <v>5</v>
      </c>
      <c r="CO61" s="133">
        <v>18</v>
      </c>
    </row>
    <row r="62" spans="1:93" s="111" customFormat="1" ht="14.25" customHeight="1" x14ac:dyDescent="0.25">
      <c r="A62" s="136" t="s">
        <v>324</v>
      </c>
      <c r="B62" s="9" t="s">
        <v>327</v>
      </c>
      <c r="C62" s="199">
        <f t="shared" si="2"/>
        <v>110</v>
      </c>
      <c r="D62" s="201"/>
      <c r="E62" s="160">
        <v>74</v>
      </c>
      <c r="F62" s="134"/>
      <c r="G62" s="85"/>
      <c r="H62" s="96"/>
      <c r="I62" s="205"/>
      <c r="J62" s="75"/>
      <c r="K62" s="86"/>
      <c r="L62" s="91"/>
      <c r="M62" s="75"/>
      <c r="N62" s="75"/>
      <c r="O62" s="75"/>
      <c r="P62" s="75"/>
      <c r="Q62" s="75"/>
      <c r="R62" s="75"/>
      <c r="S62" s="75"/>
      <c r="T62" s="116"/>
      <c r="U62" s="72"/>
      <c r="V62" s="72"/>
      <c r="W62" s="105"/>
      <c r="X62" s="105"/>
      <c r="Y62" s="105"/>
      <c r="Z62" s="105"/>
      <c r="AA62" s="105"/>
      <c r="AB62" s="105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84"/>
      <c r="AQ62" s="84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>
        <v>93</v>
      </c>
      <c r="BR62" s="105"/>
      <c r="BS62" s="105"/>
      <c r="BT62" s="105"/>
      <c r="BU62" s="105"/>
      <c r="BV62" s="105"/>
      <c r="BW62" s="105">
        <v>95</v>
      </c>
      <c r="BX62" s="105"/>
      <c r="BY62" s="105"/>
      <c r="BZ62" s="105"/>
      <c r="CA62" s="105"/>
      <c r="CB62" s="105"/>
      <c r="CC62" s="105"/>
      <c r="CD62" s="105"/>
      <c r="CE62" s="105"/>
      <c r="CF62" s="209"/>
      <c r="CG62" s="48"/>
      <c r="CH62" s="48"/>
      <c r="CI62" s="48"/>
      <c r="CJ62" s="48"/>
      <c r="CK62" s="48"/>
      <c r="CL62" s="212">
        <f t="shared" si="5"/>
        <v>372</v>
      </c>
      <c r="CM62" s="91">
        <f t="shared" si="7"/>
        <v>372</v>
      </c>
      <c r="CN62" s="125">
        <v>5</v>
      </c>
      <c r="CO62" s="133">
        <v>22</v>
      </c>
    </row>
    <row r="63" spans="1:93" s="111" customFormat="1" ht="14.25" customHeight="1" x14ac:dyDescent="0.25">
      <c r="A63" s="136" t="s">
        <v>325</v>
      </c>
      <c r="B63" s="9" t="s">
        <v>328</v>
      </c>
      <c r="C63" s="199">
        <f t="shared" si="2"/>
        <v>140</v>
      </c>
      <c r="D63" s="201"/>
      <c r="E63" s="160">
        <v>70</v>
      </c>
      <c r="F63" s="134"/>
      <c r="G63" s="85"/>
      <c r="H63" s="96"/>
      <c r="I63" s="205"/>
      <c r="J63" s="75"/>
      <c r="K63" s="86"/>
      <c r="L63" s="91"/>
      <c r="M63" s="75"/>
      <c r="N63" s="75"/>
      <c r="O63" s="75"/>
      <c r="P63" s="75"/>
      <c r="Q63" s="75"/>
      <c r="R63" s="75"/>
      <c r="S63" s="75"/>
      <c r="T63" s="116"/>
      <c r="U63" s="72"/>
      <c r="V63" s="72"/>
      <c r="W63" s="105"/>
      <c r="X63" s="105"/>
      <c r="Y63" s="105"/>
      <c r="Z63" s="105"/>
      <c r="AA63" s="105"/>
      <c r="AB63" s="105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84"/>
      <c r="AQ63" s="84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>
        <v>240</v>
      </c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5"/>
      <c r="BZ63" s="105"/>
      <c r="CA63" s="105"/>
      <c r="CB63" s="105"/>
      <c r="CC63" s="105"/>
      <c r="CD63" s="105"/>
      <c r="CE63" s="105"/>
      <c r="CF63" s="209"/>
      <c r="CG63" s="48"/>
      <c r="CH63" s="48"/>
      <c r="CI63" s="48"/>
      <c r="CJ63" s="48"/>
      <c r="CK63" s="48"/>
      <c r="CL63" s="212">
        <f t="shared" si="5"/>
        <v>450</v>
      </c>
      <c r="CM63" s="91">
        <f t="shared" si="7"/>
        <v>450</v>
      </c>
      <c r="CN63" s="125">
        <v>4</v>
      </c>
      <c r="CO63" s="133">
        <v>35</v>
      </c>
    </row>
    <row r="64" spans="1:93" s="111" customFormat="1" ht="14.25" customHeight="1" x14ac:dyDescent="0.25">
      <c r="A64" s="136" t="s">
        <v>326</v>
      </c>
      <c r="B64" s="9" t="s">
        <v>329</v>
      </c>
      <c r="C64" s="199">
        <f t="shared" si="2"/>
        <v>100</v>
      </c>
      <c r="D64" s="201"/>
      <c r="E64" s="160">
        <v>74</v>
      </c>
      <c r="F64" s="134"/>
      <c r="G64" s="85"/>
      <c r="H64" s="96"/>
      <c r="I64" s="205"/>
      <c r="J64" s="75"/>
      <c r="K64" s="86"/>
      <c r="L64" s="91"/>
      <c r="M64" s="75"/>
      <c r="N64" s="75"/>
      <c r="O64" s="75"/>
      <c r="P64" s="75"/>
      <c r="Q64" s="75"/>
      <c r="R64" s="75"/>
      <c r="S64" s="75"/>
      <c r="T64" s="116"/>
      <c r="U64" s="72"/>
      <c r="V64" s="72"/>
      <c r="W64" s="105"/>
      <c r="X64" s="105"/>
      <c r="Y64" s="105"/>
      <c r="Z64" s="105"/>
      <c r="AA64" s="105"/>
      <c r="AB64" s="105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84"/>
      <c r="AQ64" s="84"/>
      <c r="AR64" s="105"/>
      <c r="AS64" s="105"/>
      <c r="AT64" s="105"/>
      <c r="AU64" s="105"/>
      <c r="AV64" s="105"/>
      <c r="AW64" s="105"/>
      <c r="AX64" s="105"/>
      <c r="AY64" s="105"/>
      <c r="AZ64" s="105"/>
      <c r="BA64" s="105"/>
      <c r="BB64" s="105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5"/>
      <c r="BN64" s="105"/>
      <c r="BO64" s="105"/>
      <c r="BP64" s="105"/>
      <c r="BQ64" s="105"/>
      <c r="BR64" s="105"/>
      <c r="BS64" s="105"/>
      <c r="BT64" s="105"/>
      <c r="BU64" s="105"/>
      <c r="BV64" s="105"/>
      <c r="BW64" s="105"/>
      <c r="BX64" s="105"/>
      <c r="BY64" s="105"/>
      <c r="BZ64" s="105"/>
      <c r="CA64" s="105"/>
      <c r="CB64" s="105"/>
      <c r="CC64" s="105"/>
      <c r="CD64" s="105"/>
      <c r="CE64" s="105"/>
      <c r="CF64" s="209"/>
      <c r="CG64" s="48"/>
      <c r="CH64" s="48"/>
      <c r="CI64" s="48"/>
      <c r="CJ64" s="48"/>
      <c r="CK64" s="48"/>
      <c r="CL64" s="212">
        <f t="shared" si="5"/>
        <v>174</v>
      </c>
      <c r="CM64" s="91">
        <f t="shared" si="7"/>
        <v>174</v>
      </c>
      <c r="CN64" s="125">
        <v>4</v>
      </c>
      <c r="CO64" s="133">
        <v>25</v>
      </c>
    </row>
    <row r="65" spans="1:93" s="111" customFormat="1" ht="14.25" customHeight="1" x14ac:dyDescent="0.25">
      <c r="A65" s="136" t="s">
        <v>349</v>
      </c>
      <c r="B65" s="9" t="s">
        <v>350</v>
      </c>
      <c r="C65" s="199">
        <f t="shared" si="2"/>
        <v>48</v>
      </c>
      <c r="D65" s="201"/>
      <c r="E65" s="160"/>
      <c r="F65" s="134"/>
      <c r="G65" s="85"/>
      <c r="H65" s="96"/>
      <c r="I65" s="205"/>
      <c r="J65" s="75"/>
      <c r="K65" s="86"/>
      <c r="L65" s="91"/>
      <c r="M65" s="75"/>
      <c r="N65" s="75"/>
      <c r="O65" s="75"/>
      <c r="P65" s="75"/>
      <c r="Q65" s="75"/>
      <c r="R65" s="75"/>
      <c r="S65" s="75"/>
      <c r="T65" s="116"/>
      <c r="U65" s="72"/>
      <c r="V65" s="72"/>
      <c r="W65" s="105"/>
      <c r="X65" s="105"/>
      <c r="Y65" s="105"/>
      <c r="Z65" s="105"/>
      <c r="AA65" s="105"/>
      <c r="AB65" s="105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84"/>
      <c r="AQ65" s="84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>
        <v>61</v>
      </c>
      <c r="BM65" s="105"/>
      <c r="BN65" s="105"/>
      <c r="BO65" s="105"/>
      <c r="BP65" s="105"/>
      <c r="BQ65" s="105">
        <v>93</v>
      </c>
      <c r="BR65" s="105"/>
      <c r="BS65" s="105"/>
      <c r="BT65" s="105">
        <v>75</v>
      </c>
      <c r="BU65" s="105"/>
      <c r="BV65" s="105"/>
      <c r="BW65" s="105"/>
      <c r="BX65" s="105"/>
      <c r="BY65" s="105"/>
      <c r="BZ65" s="105"/>
      <c r="CA65" s="105"/>
      <c r="CB65" s="105"/>
      <c r="CC65" s="105"/>
      <c r="CD65" s="105"/>
      <c r="CE65" s="105"/>
      <c r="CF65" s="209"/>
      <c r="CG65" s="48"/>
      <c r="CH65" s="48"/>
      <c r="CI65" s="48"/>
      <c r="CJ65" s="48"/>
      <c r="CK65" s="48"/>
      <c r="CL65" s="212">
        <f t="shared" si="5"/>
        <v>277</v>
      </c>
      <c r="CM65" s="91">
        <f t="shared" ref="CM65:CM69" si="8">SUM(CG65:CL65)</f>
        <v>277</v>
      </c>
      <c r="CN65" s="125">
        <v>2</v>
      </c>
      <c r="CO65" s="133">
        <v>24</v>
      </c>
    </row>
    <row r="66" spans="1:93" s="111" customFormat="1" ht="14.25" customHeight="1" x14ac:dyDescent="0.25">
      <c r="A66" s="9" t="s">
        <v>364</v>
      </c>
      <c r="B66" s="127" t="s">
        <v>368</v>
      </c>
      <c r="C66" s="199">
        <f t="shared" si="2"/>
        <v>26</v>
      </c>
      <c r="D66" s="201"/>
      <c r="E66" s="160"/>
      <c r="F66" s="134"/>
      <c r="G66" s="85"/>
      <c r="H66" s="96"/>
      <c r="I66" s="205"/>
      <c r="J66" s="75"/>
      <c r="K66" s="86"/>
      <c r="L66" s="91"/>
      <c r="M66" s="75"/>
      <c r="N66" s="75"/>
      <c r="O66" s="75"/>
      <c r="P66" s="75"/>
      <c r="Q66" s="75"/>
      <c r="R66" s="75"/>
      <c r="S66" s="75"/>
      <c r="T66" s="116"/>
      <c r="U66" s="72"/>
      <c r="V66" s="72"/>
      <c r="W66" s="105"/>
      <c r="X66" s="105"/>
      <c r="Y66" s="105"/>
      <c r="Z66" s="105"/>
      <c r="AA66" s="105"/>
      <c r="AB66" s="105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84"/>
      <c r="AQ66" s="84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5"/>
      <c r="BT66" s="105"/>
      <c r="BU66" s="105"/>
      <c r="BV66" s="105"/>
      <c r="BW66" s="105"/>
      <c r="BX66" s="105"/>
      <c r="BY66" s="105"/>
      <c r="BZ66" s="105"/>
      <c r="CA66" s="105"/>
      <c r="CB66" s="105"/>
      <c r="CC66" s="105"/>
      <c r="CD66" s="105"/>
      <c r="CE66" s="105"/>
      <c r="CF66" s="209"/>
      <c r="CG66" s="48"/>
      <c r="CH66" s="48"/>
      <c r="CI66" s="48"/>
      <c r="CJ66" s="48"/>
      <c r="CK66" s="48"/>
      <c r="CL66" s="212">
        <f t="shared" si="5"/>
        <v>26</v>
      </c>
      <c r="CM66" s="91">
        <f t="shared" si="8"/>
        <v>26</v>
      </c>
      <c r="CN66" s="125">
        <v>1</v>
      </c>
      <c r="CO66" s="133">
        <v>26</v>
      </c>
    </row>
    <row r="67" spans="1:93" s="111" customFormat="1" ht="14.25" customHeight="1" x14ac:dyDescent="0.25">
      <c r="A67" s="9" t="s">
        <v>365</v>
      </c>
      <c r="B67" s="127" t="s">
        <v>369</v>
      </c>
      <c r="C67" s="199">
        <f t="shared" si="2"/>
        <v>40</v>
      </c>
      <c r="D67" s="201"/>
      <c r="E67" s="160"/>
      <c r="F67" s="134"/>
      <c r="G67" s="85"/>
      <c r="H67" s="96"/>
      <c r="I67" s="205"/>
      <c r="J67" s="75"/>
      <c r="K67" s="86"/>
      <c r="L67" s="91"/>
      <c r="M67" s="75"/>
      <c r="N67" s="75"/>
      <c r="O67" s="75"/>
      <c r="P67" s="75"/>
      <c r="Q67" s="75"/>
      <c r="R67" s="75"/>
      <c r="S67" s="75"/>
      <c r="T67" s="116"/>
      <c r="U67" s="72"/>
      <c r="V67" s="72"/>
      <c r="W67" s="105"/>
      <c r="X67" s="105"/>
      <c r="Y67" s="105"/>
      <c r="Z67" s="105"/>
      <c r="AA67" s="105"/>
      <c r="AB67" s="105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84"/>
      <c r="AQ67" s="84"/>
      <c r="AR67" s="105"/>
      <c r="AS67" s="105"/>
      <c r="AT67" s="105"/>
      <c r="AU67" s="105"/>
      <c r="AV67" s="105"/>
      <c r="AW67" s="105"/>
      <c r="AX67" s="105"/>
      <c r="AY67" s="105"/>
      <c r="AZ67" s="105"/>
      <c r="BA67" s="105"/>
      <c r="BB67" s="105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5"/>
      <c r="BT67" s="105"/>
      <c r="BU67" s="105">
        <v>54</v>
      </c>
      <c r="BV67" s="105"/>
      <c r="BW67" s="105"/>
      <c r="BX67" s="105"/>
      <c r="BY67" s="105"/>
      <c r="BZ67" s="105"/>
      <c r="CA67" s="105"/>
      <c r="CB67" s="105"/>
      <c r="CC67" s="105"/>
      <c r="CD67" s="105"/>
      <c r="CE67" s="105"/>
      <c r="CF67" s="209"/>
      <c r="CG67" s="48"/>
      <c r="CH67" s="48"/>
      <c r="CI67" s="48"/>
      <c r="CJ67" s="48"/>
      <c r="CK67" s="48"/>
      <c r="CL67" s="212">
        <f t="shared" si="5"/>
        <v>94</v>
      </c>
      <c r="CM67" s="91">
        <f t="shared" si="8"/>
        <v>94</v>
      </c>
      <c r="CN67" s="125">
        <v>2</v>
      </c>
      <c r="CO67" s="133">
        <v>20</v>
      </c>
    </row>
    <row r="68" spans="1:93" s="111" customFormat="1" ht="14.25" customHeight="1" x14ac:dyDescent="0.25">
      <c r="A68" s="9" t="s">
        <v>366</v>
      </c>
      <c r="B68" s="127" t="s">
        <v>370</v>
      </c>
      <c r="C68" s="199">
        <f t="shared" si="2"/>
        <v>8</v>
      </c>
      <c r="D68" s="201"/>
      <c r="E68" s="160"/>
      <c r="F68" s="134"/>
      <c r="G68" s="85"/>
      <c r="H68" s="96"/>
      <c r="I68" s="205"/>
      <c r="J68" s="75"/>
      <c r="K68" s="86"/>
      <c r="L68" s="91"/>
      <c r="M68" s="75"/>
      <c r="N68" s="75"/>
      <c r="O68" s="75"/>
      <c r="P68" s="75"/>
      <c r="Q68" s="75"/>
      <c r="R68" s="75"/>
      <c r="S68" s="75"/>
      <c r="T68" s="116"/>
      <c r="U68" s="72"/>
      <c r="V68" s="72"/>
      <c r="W68" s="105"/>
      <c r="X68" s="105"/>
      <c r="Y68" s="105"/>
      <c r="Z68" s="105"/>
      <c r="AA68" s="105"/>
      <c r="AB68" s="105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84"/>
      <c r="AQ68" s="84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5"/>
      <c r="BN68" s="105"/>
      <c r="BO68" s="105"/>
      <c r="BP68" s="105"/>
      <c r="BQ68" s="105"/>
      <c r="BR68" s="105"/>
      <c r="BS68" s="105"/>
      <c r="BT68" s="105"/>
      <c r="BU68" s="105"/>
      <c r="BV68" s="105"/>
      <c r="BW68" s="105"/>
      <c r="BX68" s="105"/>
      <c r="BY68" s="105"/>
      <c r="BZ68" s="105"/>
      <c r="CA68" s="105"/>
      <c r="CB68" s="105"/>
      <c r="CC68" s="105"/>
      <c r="CD68" s="105"/>
      <c r="CE68" s="105"/>
      <c r="CF68" s="209">
        <v>78</v>
      </c>
      <c r="CG68" s="48"/>
      <c r="CH68" s="48"/>
      <c r="CI68" s="48"/>
      <c r="CJ68" s="48"/>
      <c r="CK68" s="48"/>
      <c r="CL68" s="212">
        <f t="shared" si="5"/>
        <v>86</v>
      </c>
      <c r="CM68" s="91">
        <f t="shared" si="8"/>
        <v>86</v>
      </c>
      <c r="CN68" s="125">
        <v>2</v>
      </c>
      <c r="CO68" s="133">
        <v>4</v>
      </c>
    </row>
    <row r="69" spans="1:93" s="111" customFormat="1" ht="14.25" customHeight="1" x14ac:dyDescent="0.25">
      <c r="A69" s="9" t="s">
        <v>367</v>
      </c>
      <c r="B69" s="127" t="s">
        <v>371</v>
      </c>
      <c r="C69" s="199">
        <f t="shared" si="2"/>
        <v>100</v>
      </c>
      <c r="D69" s="201"/>
      <c r="E69" s="160"/>
      <c r="F69" s="134"/>
      <c r="G69" s="85"/>
      <c r="H69" s="96"/>
      <c r="I69" s="205"/>
      <c r="J69" s="75"/>
      <c r="K69" s="86"/>
      <c r="L69" s="91"/>
      <c r="M69" s="75"/>
      <c r="N69" s="75"/>
      <c r="O69" s="75"/>
      <c r="P69" s="75"/>
      <c r="Q69" s="75"/>
      <c r="R69" s="75"/>
      <c r="S69" s="75"/>
      <c r="T69" s="116"/>
      <c r="U69" s="72"/>
      <c r="V69" s="72"/>
      <c r="W69" s="105"/>
      <c r="X69" s="105"/>
      <c r="Y69" s="105"/>
      <c r="Z69" s="105"/>
      <c r="AA69" s="105"/>
      <c r="AB69" s="105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84"/>
      <c r="AQ69" s="84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5"/>
      <c r="BR69" s="105"/>
      <c r="BS69" s="105"/>
      <c r="BT69" s="105"/>
      <c r="BU69" s="105">
        <v>54</v>
      </c>
      <c r="BV69" s="105"/>
      <c r="BW69" s="105"/>
      <c r="BX69" s="105">
        <v>215</v>
      </c>
      <c r="BY69" s="105">
        <v>83</v>
      </c>
      <c r="BZ69" s="105">
        <v>54</v>
      </c>
      <c r="CA69" s="105"/>
      <c r="CB69" s="105"/>
      <c r="CC69" s="105">
        <v>40</v>
      </c>
      <c r="CD69" s="105"/>
      <c r="CE69" s="105"/>
      <c r="CF69" s="209"/>
      <c r="CG69" s="48"/>
      <c r="CH69" s="48"/>
      <c r="CI69" s="48"/>
      <c r="CJ69" s="48"/>
      <c r="CK69" s="48"/>
      <c r="CL69" s="212">
        <f t="shared" si="5"/>
        <v>546</v>
      </c>
      <c r="CM69" s="91">
        <f t="shared" si="8"/>
        <v>546</v>
      </c>
      <c r="CN69" s="125">
        <v>2</v>
      </c>
      <c r="CO69" s="133">
        <v>50</v>
      </c>
    </row>
    <row r="70" spans="1:93" s="111" customFormat="1" ht="15.75" x14ac:dyDescent="0.25">
      <c r="A70" s="82" t="s">
        <v>45</v>
      </c>
      <c r="B70" s="75" t="s">
        <v>375</v>
      </c>
      <c r="C70" s="199">
        <f t="shared" si="2"/>
        <v>968</v>
      </c>
      <c r="D70" s="200"/>
      <c r="E70" s="160">
        <v>134</v>
      </c>
      <c r="F70" s="105">
        <v>260</v>
      </c>
      <c r="G70" s="83"/>
      <c r="H70" s="57"/>
      <c r="I70" s="203">
        <v>311</v>
      </c>
      <c r="J70" s="75">
        <v>5000</v>
      </c>
      <c r="K70" s="86"/>
      <c r="L70" s="206"/>
      <c r="M70" s="83"/>
      <c r="N70" s="83"/>
      <c r="O70" s="83"/>
      <c r="P70" s="83"/>
      <c r="Q70" s="83"/>
      <c r="R70" s="83"/>
      <c r="S70" s="83"/>
      <c r="T70" s="114"/>
      <c r="U70" s="83"/>
      <c r="V70" s="83"/>
      <c r="W70" s="107"/>
      <c r="X70" s="107">
        <v>730</v>
      </c>
      <c r="Y70" s="107"/>
      <c r="Z70" s="107"/>
      <c r="AA70" s="107"/>
      <c r="AB70" s="107"/>
      <c r="AC70" s="83">
        <v>54</v>
      </c>
      <c r="AD70" s="83"/>
      <c r="AE70" s="83"/>
      <c r="AF70" s="83"/>
      <c r="AG70" s="83">
        <v>648</v>
      </c>
      <c r="AH70" s="83"/>
      <c r="AI70" s="83"/>
      <c r="AJ70" s="83">
        <v>1014</v>
      </c>
      <c r="AK70" s="83"/>
      <c r="AL70" s="83"/>
      <c r="AM70" s="83"/>
      <c r="AN70" s="83">
        <v>54</v>
      </c>
      <c r="AO70" s="83">
        <v>198</v>
      </c>
      <c r="AP70" s="83"/>
      <c r="AQ70" s="83"/>
      <c r="AR70" s="83"/>
      <c r="AS70" s="83"/>
      <c r="AT70" s="83"/>
      <c r="AU70" s="83"/>
      <c r="AV70" s="83"/>
      <c r="AW70" s="83">
        <v>45</v>
      </c>
      <c r="AX70" s="83"/>
      <c r="AY70" s="83">
        <v>95</v>
      </c>
      <c r="AZ70" s="83"/>
      <c r="BA70" s="83"/>
      <c r="BB70" s="83"/>
      <c r="BC70" s="83"/>
      <c r="BD70" s="83"/>
      <c r="BE70" s="83"/>
      <c r="BF70" s="83"/>
      <c r="BG70" s="83"/>
      <c r="BH70" s="83">
        <v>1300</v>
      </c>
      <c r="BI70" s="83"/>
      <c r="BJ70" s="83"/>
      <c r="BK70" s="83">
        <v>54</v>
      </c>
      <c r="BL70" s="83"/>
      <c r="BM70" s="83"/>
      <c r="BN70" s="83"/>
      <c r="BO70" s="83">
        <v>122</v>
      </c>
      <c r="BP70" s="83"/>
      <c r="BQ70" s="83"/>
      <c r="BR70" s="83"/>
      <c r="BS70" s="83"/>
      <c r="BT70" s="83"/>
      <c r="BU70" s="83">
        <v>54</v>
      </c>
      <c r="BV70" s="83"/>
      <c r="BW70" s="83"/>
      <c r="BX70" s="83"/>
      <c r="BY70" s="83">
        <v>83</v>
      </c>
      <c r="BZ70" s="83"/>
      <c r="CA70" s="83"/>
      <c r="CB70" s="83">
        <v>66</v>
      </c>
      <c r="CC70" s="83"/>
      <c r="CD70" s="83">
        <v>86</v>
      </c>
      <c r="CE70" s="83"/>
      <c r="CF70" s="57">
        <v>78</v>
      </c>
      <c r="CG70" s="48">
        <v>926</v>
      </c>
      <c r="CH70" s="48">
        <v>3620</v>
      </c>
      <c r="CI70" s="48">
        <v>5450</v>
      </c>
      <c r="CJ70" s="48">
        <v>7561</v>
      </c>
      <c r="CK70" s="48">
        <v>8192</v>
      </c>
      <c r="CL70" s="212">
        <f t="shared" ref="CL70:CL81" si="9">SUM(C70:CF70)</f>
        <v>11354</v>
      </c>
      <c r="CM70" s="91">
        <f t="shared" ref="CM70:CM91" si="10">SUM(CG70:CL70)</f>
        <v>37103</v>
      </c>
      <c r="CN70" s="125">
        <v>8</v>
      </c>
      <c r="CO70" s="133">
        <v>121</v>
      </c>
    </row>
    <row r="71" spans="1:93" s="111" customFormat="1" ht="15.75" x14ac:dyDescent="0.25">
      <c r="A71" s="109" t="s">
        <v>46</v>
      </c>
      <c r="B71" s="98" t="s">
        <v>47</v>
      </c>
      <c r="C71" s="199">
        <f t="shared" si="2"/>
        <v>360</v>
      </c>
      <c r="D71" s="202"/>
      <c r="E71" s="160">
        <v>88</v>
      </c>
      <c r="F71" s="75"/>
      <c r="G71" s="75">
        <v>375</v>
      </c>
      <c r="H71" s="86"/>
      <c r="I71" s="203"/>
      <c r="J71" s="75"/>
      <c r="K71" s="86"/>
      <c r="L71" s="91"/>
      <c r="M71" s="75"/>
      <c r="N71" s="75"/>
      <c r="O71" s="75"/>
      <c r="P71" s="75"/>
      <c r="Q71" s="75"/>
      <c r="R71" s="75"/>
      <c r="S71" s="75"/>
      <c r="T71" s="115"/>
      <c r="U71" s="75"/>
      <c r="V71" s="75"/>
      <c r="W71" s="105">
        <v>30</v>
      </c>
      <c r="X71" s="105"/>
      <c r="Y71" s="105"/>
      <c r="Z71" s="105"/>
      <c r="AA71" s="105"/>
      <c r="AB71" s="10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>
        <v>192</v>
      </c>
      <c r="AU71" s="75"/>
      <c r="AV71" s="75"/>
      <c r="AW71" s="75">
        <v>45</v>
      </c>
      <c r="AX71" s="75"/>
      <c r="AY71" s="75">
        <v>95</v>
      </c>
      <c r="AZ71" s="75">
        <v>31</v>
      </c>
      <c r="BA71" s="75"/>
      <c r="BB71" s="75"/>
      <c r="BC71" s="75"/>
      <c r="BD71" s="75"/>
      <c r="BE71" s="75"/>
      <c r="BF71" s="75"/>
      <c r="BG71" s="75"/>
      <c r="BH71" s="75"/>
      <c r="BI71" s="75">
        <v>53</v>
      </c>
      <c r="BJ71" s="75"/>
      <c r="BK71" s="75"/>
      <c r="BL71" s="75">
        <v>61</v>
      </c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>
        <v>95</v>
      </c>
      <c r="BX71" s="75"/>
      <c r="BY71" s="75"/>
      <c r="BZ71" s="75"/>
      <c r="CA71" s="75"/>
      <c r="CB71" s="75"/>
      <c r="CC71" s="75"/>
      <c r="CD71" s="75"/>
      <c r="CE71" s="75"/>
      <c r="CF71" s="86">
        <v>78</v>
      </c>
      <c r="CG71" s="48"/>
      <c r="CH71" s="48">
        <v>4482</v>
      </c>
      <c r="CI71" s="48">
        <v>4032</v>
      </c>
      <c r="CJ71" s="48">
        <v>5860</v>
      </c>
      <c r="CK71" s="48">
        <v>3100</v>
      </c>
      <c r="CL71" s="212">
        <f t="shared" si="9"/>
        <v>1503</v>
      </c>
      <c r="CM71" s="91">
        <f t="shared" si="10"/>
        <v>18977</v>
      </c>
      <c r="CN71" s="125">
        <v>10</v>
      </c>
      <c r="CO71" s="133">
        <v>36</v>
      </c>
    </row>
    <row r="72" spans="1:93" s="111" customFormat="1" ht="15.75" x14ac:dyDescent="0.25">
      <c r="A72" s="109" t="s">
        <v>48</v>
      </c>
      <c r="B72" s="98" t="s">
        <v>49</v>
      </c>
      <c r="C72" s="199">
        <f t="shared" si="2"/>
        <v>144</v>
      </c>
      <c r="D72" s="202"/>
      <c r="E72" s="160">
        <v>88</v>
      </c>
      <c r="F72" s="75"/>
      <c r="G72" s="75">
        <v>375</v>
      </c>
      <c r="H72" s="86"/>
      <c r="I72" s="203"/>
      <c r="J72" s="75"/>
      <c r="K72" s="86"/>
      <c r="L72" s="91"/>
      <c r="M72" s="75"/>
      <c r="N72" s="75"/>
      <c r="O72" s="75"/>
      <c r="P72" s="75"/>
      <c r="Q72" s="75"/>
      <c r="R72" s="75"/>
      <c r="S72" s="75"/>
      <c r="T72" s="115"/>
      <c r="U72" s="75"/>
      <c r="V72" s="75"/>
      <c r="W72" s="105">
        <v>30</v>
      </c>
      <c r="X72" s="105"/>
      <c r="Y72" s="105"/>
      <c r="Z72" s="105"/>
      <c r="AA72" s="105"/>
      <c r="AB72" s="10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>
        <v>192</v>
      </c>
      <c r="AU72" s="75"/>
      <c r="AV72" s="75"/>
      <c r="AW72" s="75">
        <v>45</v>
      </c>
      <c r="AX72" s="75"/>
      <c r="AY72" s="75">
        <v>95</v>
      </c>
      <c r="AZ72" s="75">
        <v>31</v>
      </c>
      <c r="BA72" s="75"/>
      <c r="BB72" s="75"/>
      <c r="BC72" s="75"/>
      <c r="BD72" s="75"/>
      <c r="BE72" s="75"/>
      <c r="BF72" s="75"/>
      <c r="BG72" s="75"/>
      <c r="BH72" s="75"/>
      <c r="BI72" s="75">
        <v>53</v>
      </c>
      <c r="BJ72" s="75"/>
      <c r="BK72" s="75"/>
      <c r="BL72" s="75">
        <v>61</v>
      </c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>
        <v>95</v>
      </c>
      <c r="BX72" s="75"/>
      <c r="BY72" s="75"/>
      <c r="BZ72" s="75"/>
      <c r="CA72" s="75"/>
      <c r="CB72" s="75"/>
      <c r="CC72" s="75"/>
      <c r="CD72" s="75"/>
      <c r="CE72" s="75"/>
      <c r="CF72" s="86"/>
      <c r="CG72" s="48"/>
      <c r="CH72" s="48">
        <v>4482</v>
      </c>
      <c r="CI72" s="48">
        <v>3167</v>
      </c>
      <c r="CJ72" s="48">
        <v>5205</v>
      </c>
      <c r="CK72" s="48">
        <v>2874</v>
      </c>
      <c r="CL72" s="212">
        <f t="shared" si="9"/>
        <v>1209</v>
      </c>
      <c r="CM72" s="91">
        <f t="shared" si="10"/>
        <v>16937</v>
      </c>
      <c r="CN72" s="125">
        <v>4</v>
      </c>
      <c r="CO72" s="133">
        <v>36</v>
      </c>
    </row>
    <row r="73" spans="1:93" s="111" customFormat="1" ht="15.75" x14ac:dyDescent="0.25">
      <c r="A73" s="83" t="s">
        <v>50</v>
      </c>
      <c r="B73" s="83" t="s">
        <v>51</v>
      </c>
      <c r="C73" s="199">
        <f t="shared" si="2"/>
        <v>175</v>
      </c>
      <c r="D73" s="202"/>
      <c r="E73" s="160">
        <v>92</v>
      </c>
      <c r="F73" s="75"/>
      <c r="G73" s="75"/>
      <c r="H73" s="86"/>
      <c r="I73" s="203">
        <v>311</v>
      </c>
      <c r="J73" s="75"/>
      <c r="K73" s="86"/>
      <c r="L73" s="91"/>
      <c r="M73" s="75"/>
      <c r="N73" s="75"/>
      <c r="O73" s="75"/>
      <c r="P73" s="75"/>
      <c r="Q73" s="75"/>
      <c r="R73" s="75"/>
      <c r="S73" s="75"/>
      <c r="T73" s="115"/>
      <c r="U73" s="75"/>
      <c r="V73" s="75"/>
      <c r="W73" s="105"/>
      <c r="X73" s="105"/>
      <c r="Y73" s="105"/>
      <c r="Z73" s="105"/>
      <c r="AA73" s="105"/>
      <c r="AB73" s="10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86"/>
      <c r="CG73" s="48"/>
      <c r="CH73" s="48">
        <v>3096</v>
      </c>
      <c r="CI73" s="48">
        <v>6204</v>
      </c>
      <c r="CJ73" s="48">
        <v>3509</v>
      </c>
      <c r="CK73" s="48">
        <v>2825</v>
      </c>
      <c r="CL73" s="212">
        <f t="shared" si="9"/>
        <v>578</v>
      </c>
      <c r="CM73" s="91">
        <f t="shared" si="10"/>
        <v>16212</v>
      </c>
      <c r="CN73" s="125">
        <v>7</v>
      </c>
      <c r="CO73" s="133">
        <v>25</v>
      </c>
    </row>
    <row r="74" spans="1:93" s="111" customFormat="1" ht="15.75" x14ac:dyDescent="0.25">
      <c r="A74" s="101" t="s">
        <v>90</v>
      </c>
      <c r="B74" s="83" t="s">
        <v>91</v>
      </c>
      <c r="C74" s="199">
        <f t="shared" si="2"/>
        <v>60</v>
      </c>
      <c r="D74" s="202"/>
      <c r="E74" s="160">
        <v>80</v>
      </c>
      <c r="F74" s="75"/>
      <c r="G74" s="75"/>
      <c r="H74" s="86"/>
      <c r="I74" s="203"/>
      <c r="J74" s="75"/>
      <c r="K74" s="86"/>
      <c r="L74" s="91"/>
      <c r="M74" s="75"/>
      <c r="N74" s="75"/>
      <c r="O74" s="75"/>
      <c r="P74" s="75"/>
      <c r="Q74" s="75"/>
      <c r="R74" s="75"/>
      <c r="S74" s="75"/>
      <c r="T74" s="115"/>
      <c r="U74" s="75"/>
      <c r="V74" s="75"/>
      <c r="W74" s="105"/>
      <c r="X74" s="105"/>
      <c r="Y74" s="105"/>
      <c r="Z74" s="105"/>
      <c r="AA74" s="105"/>
      <c r="AB74" s="10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>
        <v>54</v>
      </c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>
        <v>40</v>
      </c>
      <c r="CD74" s="75"/>
      <c r="CE74" s="75"/>
      <c r="CF74" s="86"/>
      <c r="CG74" s="48"/>
      <c r="CH74" s="48"/>
      <c r="CI74" s="48">
        <v>204</v>
      </c>
      <c r="CJ74" s="48">
        <v>799</v>
      </c>
      <c r="CK74" s="48">
        <v>262</v>
      </c>
      <c r="CL74" s="212">
        <f t="shared" si="9"/>
        <v>234</v>
      </c>
      <c r="CM74" s="91">
        <f>SUM(CG74:CL74)</f>
        <v>1499</v>
      </c>
      <c r="CN74" s="125">
        <v>5</v>
      </c>
      <c r="CO74" s="133">
        <v>12</v>
      </c>
    </row>
    <row r="75" spans="1:93" s="111" customFormat="1" ht="15.75" x14ac:dyDescent="0.25">
      <c r="A75" s="101" t="s">
        <v>94</v>
      </c>
      <c r="B75" s="83" t="s">
        <v>241</v>
      </c>
      <c r="C75" s="199">
        <f t="shared" si="2"/>
        <v>560</v>
      </c>
      <c r="D75" s="202"/>
      <c r="E75" s="160">
        <v>84</v>
      </c>
      <c r="F75" s="75"/>
      <c r="G75" s="75"/>
      <c r="H75" s="86"/>
      <c r="I75" s="203"/>
      <c r="J75" s="75"/>
      <c r="K75" s="86"/>
      <c r="L75" s="91"/>
      <c r="M75" s="75"/>
      <c r="N75" s="75"/>
      <c r="O75" s="75"/>
      <c r="P75" s="75"/>
      <c r="Q75" s="75"/>
      <c r="R75" s="75"/>
      <c r="S75" s="75"/>
      <c r="T75" s="115"/>
      <c r="U75" s="75"/>
      <c r="V75" s="75"/>
      <c r="W75" s="105"/>
      <c r="X75" s="105"/>
      <c r="Y75" s="105"/>
      <c r="Z75" s="105"/>
      <c r="AA75" s="105"/>
      <c r="AB75" s="10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>
        <v>45</v>
      </c>
      <c r="AX75" s="75"/>
      <c r="AY75" s="75">
        <v>95</v>
      </c>
      <c r="AZ75" s="75"/>
      <c r="BA75" s="75"/>
      <c r="BB75" s="75"/>
      <c r="BC75" s="75"/>
      <c r="BD75" s="75"/>
      <c r="BE75" s="75"/>
      <c r="BF75" s="75"/>
      <c r="BG75" s="75"/>
      <c r="BH75" s="75"/>
      <c r="BI75" s="75">
        <v>53</v>
      </c>
      <c r="BJ75" s="75"/>
      <c r="BK75" s="75"/>
      <c r="BL75" s="75"/>
      <c r="BM75" s="75"/>
      <c r="BN75" s="75"/>
      <c r="BO75" s="75">
        <v>70</v>
      </c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86"/>
      <c r="CG75" s="48"/>
      <c r="CH75" s="48"/>
      <c r="CI75" s="48"/>
      <c r="CJ75" s="48">
        <v>0</v>
      </c>
      <c r="CK75" s="48">
        <v>312</v>
      </c>
      <c r="CL75" s="212">
        <f t="shared" si="9"/>
        <v>907</v>
      </c>
      <c r="CM75" s="91">
        <f t="shared" si="10"/>
        <v>1219</v>
      </c>
      <c r="CN75" s="125">
        <v>8</v>
      </c>
      <c r="CO75" s="133">
        <v>70</v>
      </c>
    </row>
    <row r="76" spans="1:93" s="111" customFormat="1" ht="15.75" x14ac:dyDescent="0.25">
      <c r="A76" s="101" t="s">
        <v>104</v>
      </c>
      <c r="B76" s="83" t="s">
        <v>103</v>
      </c>
      <c r="C76" s="199">
        <f t="shared" ref="C76:C93" si="11">SUM(CO76*CN76)</f>
        <v>40</v>
      </c>
      <c r="D76" s="202"/>
      <c r="E76" s="160">
        <v>72</v>
      </c>
      <c r="F76" s="75"/>
      <c r="G76" s="75"/>
      <c r="H76" s="86"/>
      <c r="I76" s="203"/>
      <c r="J76" s="75"/>
      <c r="K76" s="86"/>
      <c r="L76" s="91"/>
      <c r="M76" s="75"/>
      <c r="N76" s="75"/>
      <c r="O76" s="75"/>
      <c r="P76" s="75"/>
      <c r="Q76" s="75"/>
      <c r="R76" s="75"/>
      <c r="S76" s="75"/>
      <c r="T76" s="115"/>
      <c r="U76" s="75"/>
      <c r="V76" s="75"/>
      <c r="W76" s="105"/>
      <c r="X76" s="105"/>
      <c r="Y76" s="105"/>
      <c r="Z76" s="105"/>
      <c r="AA76" s="105"/>
      <c r="AB76" s="10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>
        <v>5</v>
      </c>
      <c r="CB76" s="75"/>
      <c r="CC76" s="75"/>
      <c r="CD76" s="75"/>
      <c r="CE76" s="75"/>
      <c r="CF76" s="86"/>
      <c r="CG76" s="48"/>
      <c r="CH76" s="48"/>
      <c r="CI76" s="48"/>
      <c r="CJ76" s="48">
        <v>1528</v>
      </c>
      <c r="CK76" s="48">
        <v>211</v>
      </c>
      <c r="CL76" s="212">
        <f t="shared" si="9"/>
        <v>117</v>
      </c>
      <c r="CM76" s="91">
        <f t="shared" si="10"/>
        <v>1856</v>
      </c>
      <c r="CN76" s="125">
        <v>8</v>
      </c>
      <c r="CO76" s="133">
        <v>5</v>
      </c>
    </row>
    <row r="77" spans="1:93" s="111" customFormat="1" ht="15.75" x14ac:dyDescent="0.25">
      <c r="A77" s="101" t="s">
        <v>137</v>
      </c>
      <c r="B77" s="83" t="s">
        <v>170</v>
      </c>
      <c r="C77" s="199">
        <f t="shared" si="11"/>
        <v>270</v>
      </c>
      <c r="D77" s="202"/>
      <c r="E77" s="160">
        <v>78</v>
      </c>
      <c r="F77" s="75">
        <v>330</v>
      </c>
      <c r="G77" s="75"/>
      <c r="H77" s="86"/>
      <c r="I77" s="203">
        <v>311</v>
      </c>
      <c r="J77" s="75"/>
      <c r="K77" s="86"/>
      <c r="L77" s="91"/>
      <c r="M77" s="75"/>
      <c r="N77" s="75"/>
      <c r="O77" s="75">
        <v>54</v>
      </c>
      <c r="P77" s="75"/>
      <c r="Q77" s="75">
        <v>54</v>
      </c>
      <c r="R77" s="75"/>
      <c r="S77" s="75"/>
      <c r="T77" s="115"/>
      <c r="U77" s="75"/>
      <c r="V77" s="75"/>
      <c r="W77" s="105"/>
      <c r="X77" s="105"/>
      <c r="Y77" s="105"/>
      <c r="Z77" s="105"/>
      <c r="AA77" s="105">
        <v>130</v>
      </c>
      <c r="AB77" s="105"/>
      <c r="AC77" s="75">
        <v>54</v>
      </c>
      <c r="AD77" s="75"/>
      <c r="AE77" s="75">
        <v>75</v>
      </c>
      <c r="AF77" s="75">
        <v>165</v>
      </c>
      <c r="AG77" s="75"/>
      <c r="AH77" s="75"/>
      <c r="AI77" s="75"/>
      <c r="AJ77" s="75"/>
      <c r="AK77" s="75">
        <v>72</v>
      </c>
      <c r="AL77" s="75"/>
      <c r="AM77" s="75"/>
      <c r="AN77" s="75">
        <v>54</v>
      </c>
      <c r="AO77" s="75"/>
      <c r="AP77" s="75"/>
      <c r="AQ77" s="75"/>
      <c r="AR77" s="75"/>
      <c r="AS77" s="75"/>
      <c r="AT77" s="75"/>
      <c r="AU77" s="75">
        <v>95</v>
      </c>
      <c r="AV77" s="75"/>
      <c r="AW77" s="75"/>
      <c r="AX77" s="75">
        <v>45</v>
      </c>
      <c r="AY77" s="75"/>
      <c r="AZ77" s="75"/>
      <c r="BA77" s="75"/>
      <c r="BB77" s="75"/>
      <c r="BC77" s="75"/>
      <c r="BD77" s="75"/>
      <c r="BE77" s="75">
        <v>153</v>
      </c>
      <c r="BF77" s="75"/>
      <c r="BG77" s="75">
        <v>24</v>
      </c>
      <c r="BH77" s="75"/>
      <c r="BI77" s="75"/>
      <c r="BJ77" s="75">
        <v>246</v>
      </c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>
        <v>54</v>
      </c>
      <c r="BV77" s="75">
        <v>27</v>
      </c>
      <c r="BW77" s="75"/>
      <c r="BX77" s="75"/>
      <c r="BY77" s="75"/>
      <c r="BZ77" s="75"/>
      <c r="CA77" s="75">
        <v>27</v>
      </c>
      <c r="CB77" s="75"/>
      <c r="CC77" s="75"/>
      <c r="CD77" s="75"/>
      <c r="CE77" s="75"/>
      <c r="CF77" s="86"/>
      <c r="CG77" s="48"/>
      <c r="CH77" s="48"/>
      <c r="CI77" s="48"/>
      <c r="CJ77" s="48">
        <v>0</v>
      </c>
      <c r="CK77" s="48">
        <v>1827</v>
      </c>
      <c r="CL77" s="212">
        <f t="shared" si="9"/>
        <v>2318</v>
      </c>
      <c r="CM77" s="91">
        <f t="shared" si="10"/>
        <v>4145</v>
      </c>
      <c r="CN77" s="125">
        <v>10</v>
      </c>
      <c r="CO77" s="133">
        <v>27</v>
      </c>
    </row>
    <row r="78" spans="1:93" s="111" customFormat="1" ht="15.75" x14ac:dyDescent="0.25">
      <c r="A78" s="101" t="s">
        <v>138</v>
      </c>
      <c r="B78" s="83" t="s">
        <v>139</v>
      </c>
      <c r="C78" s="199">
        <f t="shared" si="11"/>
        <v>330</v>
      </c>
      <c r="D78" s="202"/>
      <c r="E78" s="160">
        <v>92</v>
      </c>
      <c r="F78" s="75"/>
      <c r="G78" s="75"/>
      <c r="H78" s="86"/>
      <c r="I78" s="203">
        <v>311</v>
      </c>
      <c r="J78" s="75"/>
      <c r="K78" s="86"/>
      <c r="L78" s="91"/>
      <c r="M78" s="75"/>
      <c r="N78" s="75"/>
      <c r="O78" s="75">
        <v>54</v>
      </c>
      <c r="P78" s="75"/>
      <c r="Q78" s="75">
        <v>54</v>
      </c>
      <c r="R78" s="75"/>
      <c r="S78" s="75"/>
      <c r="T78" s="115"/>
      <c r="U78" s="75">
        <v>60</v>
      </c>
      <c r="V78" s="75">
        <v>153</v>
      </c>
      <c r="W78" s="105">
        <v>30</v>
      </c>
      <c r="X78" s="105">
        <v>653</v>
      </c>
      <c r="Y78" s="105"/>
      <c r="Z78" s="105"/>
      <c r="AA78" s="105"/>
      <c r="AB78" s="105"/>
      <c r="AC78" s="75">
        <v>54</v>
      </c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>
        <v>54</v>
      </c>
      <c r="AW78" s="75"/>
      <c r="AX78" s="75">
        <v>45</v>
      </c>
      <c r="AY78" s="75"/>
      <c r="AZ78" s="75"/>
      <c r="BA78" s="75"/>
      <c r="BB78" s="75"/>
      <c r="BC78" s="75"/>
      <c r="BD78" s="75"/>
      <c r="BE78" s="75"/>
      <c r="BF78" s="75"/>
      <c r="BG78" s="75"/>
      <c r="BH78" s="75">
        <v>1149</v>
      </c>
      <c r="BI78" s="75"/>
      <c r="BJ78" s="75"/>
      <c r="BK78" s="75">
        <v>54</v>
      </c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>
        <v>215</v>
      </c>
      <c r="BY78" s="75"/>
      <c r="BZ78" s="75"/>
      <c r="CA78" s="75"/>
      <c r="CB78" s="75"/>
      <c r="CC78" s="75"/>
      <c r="CD78" s="75"/>
      <c r="CE78" s="75"/>
      <c r="CF78" s="86"/>
      <c r="CG78" s="48"/>
      <c r="CH78" s="48"/>
      <c r="CI78" s="48"/>
      <c r="CJ78" s="48">
        <v>0</v>
      </c>
      <c r="CK78" s="48">
        <v>3471</v>
      </c>
      <c r="CL78" s="212">
        <f t="shared" si="9"/>
        <v>3308</v>
      </c>
      <c r="CM78" s="91">
        <f t="shared" si="10"/>
        <v>6779</v>
      </c>
      <c r="CN78" s="125">
        <v>10</v>
      </c>
      <c r="CO78" s="133">
        <v>33</v>
      </c>
    </row>
    <row r="79" spans="1:93" s="111" customFormat="1" ht="15.75" x14ac:dyDescent="0.25">
      <c r="A79" s="101" t="s">
        <v>154</v>
      </c>
      <c r="B79" s="83" t="s">
        <v>159</v>
      </c>
      <c r="C79" s="199">
        <f t="shared" si="11"/>
        <v>280</v>
      </c>
      <c r="D79" s="202"/>
      <c r="E79" s="160"/>
      <c r="F79" s="75">
        <v>352</v>
      </c>
      <c r="G79" s="75"/>
      <c r="H79" s="86"/>
      <c r="I79" s="203"/>
      <c r="J79" s="75"/>
      <c r="K79" s="86">
        <v>1089</v>
      </c>
      <c r="L79" s="91"/>
      <c r="M79" s="75"/>
      <c r="N79" s="75"/>
      <c r="O79" s="75"/>
      <c r="P79" s="75"/>
      <c r="Q79" s="75"/>
      <c r="R79" s="75"/>
      <c r="S79" s="75"/>
      <c r="T79" s="115"/>
      <c r="U79" s="75"/>
      <c r="V79" s="75"/>
      <c r="W79" s="105"/>
      <c r="X79" s="105"/>
      <c r="Y79" s="105"/>
      <c r="Z79" s="105"/>
      <c r="AA79" s="105"/>
      <c r="AB79" s="10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>
        <v>75</v>
      </c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86"/>
      <c r="CG79" s="48"/>
      <c r="CH79" s="48"/>
      <c r="CI79" s="48"/>
      <c r="CJ79" s="48">
        <v>0</v>
      </c>
      <c r="CK79" s="48">
        <v>364</v>
      </c>
      <c r="CL79" s="212">
        <f t="shared" si="9"/>
        <v>1796</v>
      </c>
      <c r="CM79" s="91">
        <f t="shared" si="10"/>
        <v>2160</v>
      </c>
      <c r="CN79" s="125">
        <v>7</v>
      </c>
      <c r="CO79" s="133">
        <v>40</v>
      </c>
    </row>
    <row r="80" spans="1:93" s="111" customFormat="1" ht="15.75" x14ac:dyDescent="0.25">
      <c r="A80" s="101" t="s">
        <v>290</v>
      </c>
      <c r="B80" s="83" t="s">
        <v>289</v>
      </c>
      <c r="C80" s="199">
        <f t="shared" si="11"/>
        <v>410</v>
      </c>
      <c r="D80" s="202"/>
      <c r="E80" s="160">
        <v>140</v>
      </c>
      <c r="F80" s="75"/>
      <c r="G80" s="75"/>
      <c r="H80" s="86"/>
      <c r="I80" s="203"/>
      <c r="J80" s="75"/>
      <c r="K80" s="86">
        <v>1089</v>
      </c>
      <c r="L80" s="91"/>
      <c r="M80" s="75"/>
      <c r="N80" s="75"/>
      <c r="O80" s="75"/>
      <c r="P80" s="75"/>
      <c r="Q80" s="75"/>
      <c r="R80" s="75"/>
      <c r="S80" s="75"/>
      <c r="T80" s="115"/>
      <c r="U80" s="75"/>
      <c r="V80" s="75"/>
      <c r="W80" s="105"/>
      <c r="X80" s="105"/>
      <c r="Y80" s="105"/>
      <c r="Z80" s="105"/>
      <c r="AA80" s="105"/>
      <c r="AB80" s="10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>
        <v>54</v>
      </c>
      <c r="AW80" s="75"/>
      <c r="AX80" s="75"/>
      <c r="AY80" s="75"/>
      <c r="AZ80" s="75"/>
      <c r="BA80" s="75"/>
      <c r="BB80" s="75"/>
      <c r="BC80" s="75"/>
      <c r="BD80" s="75"/>
      <c r="BE80" s="75">
        <v>153</v>
      </c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>
        <v>96</v>
      </c>
      <c r="BS80" s="75"/>
      <c r="BT80" s="75"/>
      <c r="BU80" s="75"/>
      <c r="BV80" s="75"/>
      <c r="BW80" s="75">
        <v>95</v>
      </c>
      <c r="BX80" s="75"/>
      <c r="BY80" s="75"/>
      <c r="BZ80" s="75"/>
      <c r="CA80" s="75"/>
      <c r="CB80" s="75"/>
      <c r="CC80" s="75"/>
      <c r="CD80" s="75"/>
      <c r="CE80" s="75"/>
      <c r="CF80" s="86"/>
      <c r="CG80" s="48"/>
      <c r="CH80" s="48"/>
      <c r="CI80" s="48"/>
      <c r="CJ80" s="48"/>
      <c r="CK80" s="48"/>
      <c r="CL80" s="212">
        <f t="shared" si="9"/>
        <v>2037</v>
      </c>
      <c r="CM80" s="91">
        <f t="shared" si="10"/>
        <v>2037</v>
      </c>
      <c r="CN80" s="125">
        <v>5</v>
      </c>
      <c r="CO80" s="133">
        <v>82</v>
      </c>
    </row>
    <row r="81" spans="1:93" s="111" customFormat="1" ht="15.75" x14ac:dyDescent="0.25">
      <c r="A81" s="126" t="s">
        <v>373</v>
      </c>
      <c r="B81" s="52" t="s">
        <v>374</v>
      </c>
      <c r="C81" s="199">
        <f t="shared" si="11"/>
        <v>40</v>
      </c>
      <c r="D81" s="202"/>
      <c r="E81" s="160"/>
      <c r="F81" s="75"/>
      <c r="G81" s="75"/>
      <c r="H81" s="86"/>
      <c r="I81" s="203"/>
      <c r="J81" s="75"/>
      <c r="K81" s="86"/>
      <c r="L81" s="91"/>
      <c r="M81" s="75"/>
      <c r="N81" s="75"/>
      <c r="O81" s="75"/>
      <c r="P81" s="75"/>
      <c r="Q81" s="75"/>
      <c r="R81" s="75"/>
      <c r="S81" s="75"/>
      <c r="T81" s="115"/>
      <c r="U81" s="75"/>
      <c r="V81" s="75"/>
      <c r="W81" s="105"/>
      <c r="X81" s="105"/>
      <c r="Y81" s="105"/>
      <c r="Z81" s="105"/>
      <c r="AA81" s="105"/>
      <c r="AB81" s="10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>
        <v>54</v>
      </c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86"/>
      <c r="CG81" s="48"/>
      <c r="CH81" s="48"/>
      <c r="CI81" s="48"/>
      <c r="CJ81" s="48"/>
      <c r="CK81" s="48"/>
      <c r="CL81" s="212">
        <f t="shared" si="9"/>
        <v>94</v>
      </c>
      <c r="CM81" s="91">
        <f t="shared" si="10"/>
        <v>94</v>
      </c>
      <c r="CN81" s="125">
        <v>2</v>
      </c>
      <c r="CO81" s="133">
        <v>20</v>
      </c>
    </row>
    <row r="82" spans="1:93" s="111" customFormat="1" ht="14.25" customHeight="1" x14ac:dyDescent="0.25">
      <c r="A82" s="82" t="s">
        <v>172</v>
      </c>
      <c r="B82" s="75" t="s">
        <v>206</v>
      </c>
      <c r="C82" s="199">
        <f t="shared" si="11"/>
        <v>282</v>
      </c>
      <c r="D82" s="200"/>
      <c r="E82" s="160">
        <v>88</v>
      </c>
      <c r="F82" s="105"/>
      <c r="G82" s="83"/>
      <c r="H82" s="57"/>
      <c r="I82" s="203"/>
      <c r="J82" s="75"/>
      <c r="K82" s="86"/>
      <c r="L82" s="206"/>
      <c r="M82" s="83"/>
      <c r="N82" s="83"/>
      <c r="O82" s="83"/>
      <c r="P82" s="83"/>
      <c r="Q82" s="83">
        <v>30</v>
      </c>
      <c r="R82" s="83"/>
      <c r="S82" s="83"/>
      <c r="T82" s="114"/>
      <c r="U82" s="83"/>
      <c r="V82" s="83"/>
      <c r="W82" s="107">
        <v>30</v>
      </c>
      <c r="X82" s="107"/>
      <c r="Y82" s="107"/>
      <c r="Z82" s="107"/>
      <c r="AA82" s="107"/>
      <c r="AB82" s="107"/>
      <c r="AC82" s="83">
        <v>54</v>
      </c>
      <c r="AD82" s="83"/>
      <c r="AE82" s="83"/>
      <c r="AF82" s="83"/>
      <c r="AG82" s="83"/>
      <c r="AH82" s="83"/>
      <c r="AI82" s="83"/>
      <c r="AJ82" s="83"/>
      <c r="AK82" s="83"/>
      <c r="AL82" s="83">
        <v>302</v>
      </c>
      <c r="AM82" s="83"/>
      <c r="AN82" s="83"/>
      <c r="AO82" s="83"/>
      <c r="AP82" s="83"/>
      <c r="AQ82" s="83">
        <v>49</v>
      </c>
      <c r="AR82" s="83"/>
      <c r="AS82" s="83"/>
      <c r="AT82" s="83"/>
      <c r="AU82" s="83"/>
      <c r="AV82" s="83">
        <v>54</v>
      </c>
      <c r="AW82" s="83">
        <v>45</v>
      </c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>
        <v>83</v>
      </c>
      <c r="BZ82" s="83"/>
      <c r="CA82" s="83"/>
      <c r="CB82" s="83"/>
      <c r="CC82" s="83"/>
      <c r="CD82" s="83"/>
      <c r="CE82" s="83"/>
      <c r="CF82" s="57"/>
      <c r="CG82" s="48"/>
      <c r="CH82" s="48"/>
      <c r="CI82" s="48">
        <v>4017</v>
      </c>
      <c r="CJ82" s="48">
        <v>2689</v>
      </c>
      <c r="CK82" s="48">
        <v>578</v>
      </c>
      <c r="CL82" s="212">
        <f t="shared" ref="CL82:CL93" si="12">SUM(C82:CF82)</f>
        <v>1017</v>
      </c>
      <c r="CM82" s="91">
        <f t="shared" si="10"/>
        <v>8301</v>
      </c>
      <c r="CN82" s="125">
        <v>6</v>
      </c>
      <c r="CO82" s="133">
        <v>47</v>
      </c>
    </row>
    <row r="83" spans="1:93" s="111" customFormat="1" ht="15.75" x14ac:dyDescent="0.25">
      <c r="A83" s="102" t="s">
        <v>85</v>
      </c>
      <c r="B83" s="83" t="s">
        <v>86</v>
      </c>
      <c r="C83" s="199">
        <f t="shared" si="11"/>
        <v>80</v>
      </c>
      <c r="D83" s="200"/>
      <c r="E83" s="160"/>
      <c r="F83" s="105"/>
      <c r="G83" s="83"/>
      <c r="H83" s="57"/>
      <c r="I83" s="203"/>
      <c r="J83" s="75"/>
      <c r="K83" s="86"/>
      <c r="L83" s="206"/>
      <c r="M83" s="83"/>
      <c r="N83" s="83"/>
      <c r="O83" s="83"/>
      <c r="P83" s="83"/>
      <c r="Q83" s="83"/>
      <c r="R83" s="83"/>
      <c r="S83" s="83"/>
      <c r="T83" s="114"/>
      <c r="U83" s="83"/>
      <c r="V83" s="83"/>
      <c r="W83" s="107"/>
      <c r="X83" s="107"/>
      <c r="Y83" s="107"/>
      <c r="Z83" s="107"/>
      <c r="AA83" s="107"/>
      <c r="AB83" s="107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>
        <v>153</v>
      </c>
      <c r="BF83" s="83"/>
      <c r="BG83" s="83"/>
      <c r="BH83" s="83"/>
      <c r="BI83" s="83"/>
      <c r="BJ83" s="83"/>
      <c r="BK83" s="83"/>
      <c r="BL83" s="83"/>
      <c r="BM83" s="83"/>
      <c r="BN83" s="83"/>
      <c r="BO83" s="83"/>
      <c r="BP83" s="83"/>
      <c r="BQ83" s="83"/>
      <c r="BR83" s="83"/>
      <c r="BS83" s="83">
        <v>458</v>
      </c>
      <c r="BT83" s="83"/>
      <c r="BU83" s="83"/>
      <c r="BV83" s="83"/>
      <c r="BW83" s="83"/>
      <c r="BX83" s="83"/>
      <c r="BY83" s="83"/>
      <c r="BZ83" s="83"/>
      <c r="CA83" s="83"/>
      <c r="CB83" s="83"/>
      <c r="CC83" s="83"/>
      <c r="CD83" s="83"/>
      <c r="CE83" s="83"/>
      <c r="CF83" s="57"/>
      <c r="CG83" s="48"/>
      <c r="CH83" s="48"/>
      <c r="CI83" s="48"/>
      <c r="CJ83" s="48">
        <v>0</v>
      </c>
      <c r="CK83" s="48">
        <v>1495</v>
      </c>
      <c r="CL83" s="212">
        <f t="shared" si="12"/>
        <v>691</v>
      </c>
      <c r="CM83" s="91">
        <f t="shared" si="10"/>
        <v>2186</v>
      </c>
      <c r="CN83" s="125">
        <v>1</v>
      </c>
      <c r="CO83" s="133">
        <v>80</v>
      </c>
    </row>
    <row r="84" spans="1:93" s="111" customFormat="1" ht="14.25" customHeight="1" x14ac:dyDescent="0.25">
      <c r="A84" s="87" t="s">
        <v>130</v>
      </c>
      <c r="B84" s="83" t="s">
        <v>131</v>
      </c>
      <c r="C84" s="199">
        <f t="shared" si="11"/>
        <v>438</v>
      </c>
      <c r="D84" s="200"/>
      <c r="E84" s="160">
        <v>130</v>
      </c>
      <c r="F84" s="105"/>
      <c r="G84" s="83"/>
      <c r="H84" s="57"/>
      <c r="I84" s="204">
        <v>360</v>
      </c>
      <c r="J84" s="75"/>
      <c r="K84" s="86">
        <v>1100</v>
      </c>
      <c r="L84" s="206"/>
      <c r="M84" s="83"/>
      <c r="N84" s="83"/>
      <c r="O84" s="83"/>
      <c r="P84" s="83"/>
      <c r="Q84" s="83"/>
      <c r="R84" s="83"/>
      <c r="S84" s="83"/>
      <c r="T84" s="114"/>
      <c r="U84" s="83"/>
      <c r="V84" s="83"/>
      <c r="W84" s="107"/>
      <c r="X84" s="107"/>
      <c r="Y84" s="107"/>
      <c r="Z84" s="107"/>
      <c r="AA84" s="107"/>
      <c r="AB84" s="107"/>
      <c r="AC84" s="83"/>
      <c r="AD84" s="83"/>
      <c r="AE84" s="83"/>
      <c r="AF84" s="83"/>
      <c r="AG84" s="83"/>
      <c r="AH84" s="83"/>
      <c r="AI84" s="83"/>
      <c r="AJ84" s="83">
        <v>890</v>
      </c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>
        <v>1110</v>
      </c>
      <c r="BI84" s="83"/>
      <c r="BJ84" s="83"/>
      <c r="BK84" s="83"/>
      <c r="BL84" s="83"/>
      <c r="BM84" s="83">
        <v>758</v>
      </c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>
        <v>86</v>
      </c>
      <c r="CE84" s="83"/>
      <c r="CF84" s="57"/>
      <c r="CG84" s="48"/>
      <c r="CH84" s="48" t="s">
        <v>80</v>
      </c>
      <c r="CI84" s="48">
        <v>7068</v>
      </c>
      <c r="CJ84" s="48">
        <v>5525</v>
      </c>
      <c r="CK84" s="48">
        <v>5067</v>
      </c>
      <c r="CL84" s="212">
        <f t="shared" si="12"/>
        <v>4872</v>
      </c>
      <c r="CM84" s="91">
        <f t="shared" si="10"/>
        <v>22532</v>
      </c>
      <c r="CN84" s="125">
        <v>6</v>
      </c>
      <c r="CO84" s="133">
        <v>73</v>
      </c>
    </row>
    <row r="85" spans="1:93" s="111" customFormat="1" ht="15.75" x14ac:dyDescent="0.25">
      <c r="A85" s="75" t="s">
        <v>147</v>
      </c>
      <c r="B85" s="83" t="s">
        <v>148</v>
      </c>
      <c r="C85" s="199">
        <f t="shared" si="11"/>
        <v>473</v>
      </c>
      <c r="D85" s="200"/>
      <c r="E85" s="160">
        <v>60</v>
      </c>
      <c r="F85" s="105">
        <v>273</v>
      </c>
      <c r="G85" s="83"/>
      <c r="H85" s="57"/>
      <c r="I85" s="204"/>
      <c r="J85" s="75"/>
      <c r="K85" s="86"/>
      <c r="L85" s="206"/>
      <c r="M85" s="83"/>
      <c r="N85" s="83">
        <v>85</v>
      </c>
      <c r="O85" s="83"/>
      <c r="P85" s="83"/>
      <c r="Q85" s="83"/>
      <c r="R85" s="83"/>
      <c r="S85" s="83"/>
      <c r="T85" s="114"/>
      <c r="U85" s="83">
        <v>60</v>
      </c>
      <c r="V85" s="83"/>
      <c r="W85" s="107">
        <v>30</v>
      </c>
      <c r="X85" s="107"/>
      <c r="Y85" s="107"/>
      <c r="Z85" s="107"/>
      <c r="AA85" s="107">
        <v>130</v>
      </c>
      <c r="AB85" s="107"/>
      <c r="AC85" s="83"/>
      <c r="AD85" s="83"/>
      <c r="AE85" s="83"/>
      <c r="AF85" s="83">
        <v>165</v>
      </c>
      <c r="AG85" s="83"/>
      <c r="AH85" s="83"/>
      <c r="AI85" s="83">
        <v>200</v>
      </c>
      <c r="AJ85" s="83"/>
      <c r="AK85" s="83">
        <v>72</v>
      </c>
      <c r="AL85" s="83"/>
      <c r="AM85" s="83"/>
      <c r="AN85" s="83"/>
      <c r="AO85" s="83">
        <v>198</v>
      </c>
      <c r="AP85" s="83"/>
      <c r="AQ85" s="83">
        <v>49</v>
      </c>
      <c r="AR85" s="83"/>
      <c r="AS85" s="83"/>
      <c r="AT85" s="83">
        <v>192</v>
      </c>
      <c r="AU85" s="83"/>
      <c r="AV85" s="83"/>
      <c r="AW85" s="83"/>
      <c r="AX85" s="83">
        <v>45</v>
      </c>
      <c r="AY85" s="83"/>
      <c r="AZ85" s="83">
        <v>9</v>
      </c>
      <c r="BA85" s="83">
        <v>49</v>
      </c>
      <c r="BB85" s="83">
        <v>60</v>
      </c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>
        <v>96</v>
      </c>
      <c r="BS85" s="83">
        <v>458</v>
      </c>
      <c r="BT85" s="83"/>
      <c r="BU85" s="83"/>
      <c r="BV85" s="83"/>
      <c r="BW85" s="83">
        <v>95</v>
      </c>
      <c r="BX85" s="83">
        <v>215</v>
      </c>
      <c r="BY85" s="83"/>
      <c r="BZ85" s="83"/>
      <c r="CA85" s="83"/>
      <c r="CB85" s="83"/>
      <c r="CC85" s="83"/>
      <c r="CD85" s="83"/>
      <c r="CE85" s="83"/>
      <c r="CF85" s="57"/>
      <c r="CG85" s="48"/>
      <c r="CH85" s="48"/>
      <c r="CI85" s="48"/>
      <c r="CJ85" s="48"/>
      <c r="CK85" s="48">
        <v>2625</v>
      </c>
      <c r="CL85" s="212">
        <f t="shared" si="12"/>
        <v>3014</v>
      </c>
      <c r="CM85" s="91">
        <f t="shared" si="10"/>
        <v>5639</v>
      </c>
      <c r="CN85" s="125">
        <v>11</v>
      </c>
      <c r="CO85" s="133">
        <v>43</v>
      </c>
    </row>
    <row r="86" spans="1:93" s="111" customFormat="1" ht="15.75" x14ac:dyDescent="0.25">
      <c r="A86" s="83" t="s">
        <v>52</v>
      </c>
      <c r="B86" s="83" t="s">
        <v>53</v>
      </c>
      <c r="C86" s="199">
        <f t="shared" si="11"/>
        <v>186</v>
      </c>
      <c r="D86" s="202"/>
      <c r="E86" s="160">
        <v>200</v>
      </c>
      <c r="F86" s="75"/>
      <c r="G86" s="75"/>
      <c r="H86" s="86"/>
      <c r="I86" s="205"/>
      <c r="J86" s="75"/>
      <c r="K86" s="86"/>
      <c r="L86" s="91"/>
      <c r="M86" s="75"/>
      <c r="N86" s="75"/>
      <c r="O86" s="75"/>
      <c r="P86" s="75"/>
      <c r="Q86" s="75"/>
      <c r="R86" s="75"/>
      <c r="S86" s="75"/>
      <c r="T86" s="115"/>
      <c r="U86" s="75"/>
      <c r="V86" s="75"/>
      <c r="W86" s="105"/>
      <c r="X86" s="105"/>
      <c r="Y86" s="105"/>
      <c r="Z86" s="105"/>
      <c r="AA86" s="105"/>
      <c r="AB86" s="10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86"/>
      <c r="CG86" s="48"/>
      <c r="CH86" s="48"/>
      <c r="CI86" s="48"/>
      <c r="CJ86" s="48">
        <v>0</v>
      </c>
      <c r="CK86" s="48">
        <v>1081</v>
      </c>
      <c r="CL86" s="212">
        <f t="shared" si="12"/>
        <v>386</v>
      </c>
      <c r="CM86" s="91">
        <f t="shared" si="10"/>
        <v>1467</v>
      </c>
      <c r="CN86" s="125">
        <v>1</v>
      </c>
      <c r="CO86" s="133">
        <v>186</v>
      </c>
    </row>
    <row r="87" spans="1:93" s="111" customFormat="1" ht="15.75" x14ac:dyDescent="0.25">
      <c r="A87" s="83" t="s">
        <v>93</v>
      </c>
      <c r="B87" s="83" t="s">
        <v>92</v>
      </c>
      <c r="C87" s="199">
        <f t="shared" si="11"/>
        <v>175</v>
      </c>
      <c r="D87" s="202"/>
      <c r="E87" s="160">
        <v>68</v>
      </c>
      <c r="F87" s="75"/>
      <c r="G87" s="75"/>
      <c r="H87" s="86"/>
      <c r="I87" s="205"/>
      <c r="J87" s="75"/>
      <c r="K87" s="86">
        <v>1130</v>
      </c>
      <c r="L87" s="91"/>
      <c r="M87" s="75"/>
      <c r="N87" s="75"/>
      <c r="O87" s="75"/>
      <c r="P87" s="75"/>
      <c r="Q87" s="75"/>
      <c r="R87" s="75"/>
      <c r="S87" s="75"/>
      <c r="T87" s="115"/>
      <c r="U87" s="75"/>
      <c r="V87" s="75"/>
      <c r="W87" s="105">
        <v>30</v>
      </c>
      <c r="X87" s="105"/>
      <c r="Y87" s="105"/>
      <c r="Z87" s="105"/>
      <c r="AA87" s="105"/>
      <c r="AB87" s="10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>
        <v>25</v>
      </c>
      <c r="AN87" s="75">
        <v>54</v>
      </c>
      <c r="AO87" s="75"/>
      <c r="AP87" s="75"/>
      <c r="AQ87" s="75"/>
      <c r="AR87" s="75"/>
      <c r="AS87" s="75"/>
      <c r="AT87" s="75"/>
      <c r="AU87" s="75"/>
      <c r="AV87" s="75"/>
      <c r="AW87" s="75">
        <v>45</v>
      </c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>
        <v>54</v>
      </c>
      <c r="BL87" s="75"/>
      <c r="BM87" s="75"/>
      <c r="BN87" s="75"/>
      <c r="BO87" s="75">
        <v>25</v>
      </c>
      <c r="BP87" s="75"/>
      <c r="BQ87" s="75"/>
      <c r="BR87" s="75"/>
      <c r="BS87" s="75"/>
      <c r="BT87" s="75">
        <v>75</v>
      </c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86"/>
      <c r="CG87" s="48"/>
      <c r="CH87" s="48"/>
      <c r="CI87" s="48"/>
      <c r="CJ87" s="48">
        <v>0</v>
      </c>
      <c r="CK87" s="48">
        <v>652</v>
      </c>
      <c r="CL87" s="212">
        <f t="shared" si="12"/>
        <v>1681</v>
      </c>
      <c r="CM87" s="91">
        <f t="shared" si="10"/>
        <v>2333</v>
      </c>
      <c r="CN87" s="125">
        <v>7</v>
      </c>
      <c r="CO87" s="133">
        <v>25</v>
      </c>
    </row>
    <row r="88" spans="1:93" s="111" customFormat="1" ht="15.75" x14ac:dyDescent="0.25">
      <c r="A88" s="110" t="s">
        <v>162</v>
      </c>
      <c r="B88" s="83" t="s">
        <v>163</v>
      </c>
      <c r="C88" s="199">
        <f t="shared" si="11"/>
        <v>110</v>
      </c>
      <c r="D88" s="202"/>
      <c r="E88" s="160">
        <v>74</v>
      </c>
      <c r="F88" s="75"/>
      <c r="G88" s="75"/>
      <c r="H88" s="86"/>
      <c r="I88" s="205">
        <v>311</v>
      </c>
      <c r="J88" s="75"/>
      <c r="K88" s="86"/>
      <c r="L88" s="91"/>
      <c r="M88" s="75"/>
      <c r="N88" s="75"/>
      <c r="O88" s="75">
        <v>54</v>
      </c>
      <c r="P88" s="75"/>
      <c r="Q88" s="75"/>
      <c r="R88" s="75"/>
      <c r="S88" s="75"/>
      <c r="T88" s="116">
        <v>54</v>
      </c>
      <c r="U88" s="75"/>
      <c r="V88" s="75">
        <v>153</v>
      </c>
      <c r="W88" s="105"/>
      <c r="X88" s="105"/>
      <c r="Y88" s="105"/>
      <c r="Z88" s="105"/>
      <c r="AA88" s="105"/>
      <c r="AB88" s="10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>
        <v>54</v>
      </c>
      <c r="AO88" s="75"/>
      <c r="AP88" s="75"/>
      <c r="AQ88" s="75"/>
      <c r="AR88" s="75"/>
      <c r="AS88" s="75"/>
      <c r="AT88" s="75"/>
      <c r="AU88" s="75"/>
      <c r="AV88" s="75"/>
      <c r="AW88" s="75">
        <v>45</v>
      </c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>
        <v>54</v>
      </c>
      <c r="BL88" s="75"/>
      <c r="BM88" s="75"/>
      <c r="BN88" s="75"/>
      <c r="BO88" s="75"/>
      <c r="BP88" s="75"/>
      <c r="BQ88" s="75">
        <v>93</v>
      </c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86"/>
      <c r="CG88" s="48"/>
      <c r="CH88" s="48"/>
      <c r="CI88" s="48"/>
      <c r="CJ88" s="48">
        <v>0</v>
      </c>
      <c r="CK88" s="48">
        <v>562</v>
      </c>
      <c r="CL88" s="212">
        <f t="shared" si="12"/>
        <v>1002</v>
      </c>
      <c r="CM88" s="91">
        <f t="shared" si="10"/>
        <v>1564</v>
      </c>
      <c r="CN88" s="125">
        <v>5</v>
      </c>
      <c r="CO88" s="133">
        <v>22</v>
      </c>
    </row>
    <row r="89" spans="1:93" s="111" customFormat="1" ht="15.75" x14ac:dyDescent="0.25">
      <c r="A89" s="118" t="s">
        <v>227</v>
      </c>
      <c r="B89" s="83" t="s">
        <v>228</v>
      </c>
      <c r="C89" s="199">
        <f t="shared" si="11"/>
        <v>0</v>
      </c>
      <c r="D89" s="202"/>
      <c r="E89" s="160"/>
      <c r="F89" s="75"/>
      <c r="G89" s="75"/>
      <c r="H89" s="86"/>
      <c r="I89" s="205"/>
      <c r="J89" s="75"/>
      <c r="K89" s="86"/>
      <c r="L89" s="91"/>
      <c r="M89" s="75"/>
      <c r="N89" s="75"/>
      <c r="O89" s="75"/>
      <c r="P89" s="75"/>
      <c r="Q89" s="75"/>
      <c r="R89" s="75"/>
      <c r="S89" s="75"/>
      <c r="T89" s="116"/>
      <c r="U89" s="75"/>
      <c r="V89" s="75"/>
      <c r="W89" s="105"/>
      <c r="X89" s="105"/>
      <c r="Y89" s="105"/>
      <c r="Z89" s="105"/>
      <c r="AA89" s="105"/>
      <c r="AB89" s="10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86"/>
      <c r="CG89" s="48"/>
      <c r="CH89" s="48"/>
      <c r="CI89" s="48"/>
      <c r="CJ89" s="48">
        <v>0</v>
      </c>
      <c r="CK89" s="48">
        <v>0</v>
      </c>
      <c r="CL89" s="212">
        <f t="shared" si="12"/>
        <v>0</v>
      </c>
      <c r="CM89" s="91">
        <f t="shared" si="10"/>
        <v>0</v>
      </c>
      <c r="CN89" s="125">
        <v>0</v>
      </c>
      <c r="CO89" s="133">
        <v>47</v>
      </c>
    </row>
    <row r="90" spans="1:93" s="111" customFormat="1" ht="15.75" x14ac:dyDescent="0.25">
      <c r="A90" s="83" t="s">
        <v>145</v>
      </c>
      <c r="B90" s="83" t="s">
        <v>146</v>
      </c>
      <c r="C90" s="199">
        <f t="shared" si="11"/>
        <v>0</v>
      </c>
      <c r="D90" s="202"/>
      <c r="E90" s="160">
        <v>62</v>
      </c>
      <c r="F90" s="75">
        <v>348</v>
      </c>
      <c r="G90" s="75"/>
      <c r="H90" s="86"/>
      <c r="I90" s="205">
        <v>311</v>
      </c>
      <c r="J90" s="75"/>
      <c r="K90" s="86"/>
      <c r="L90" s="91"/>
      <c r="M90" s="75"/>
      <c r="N90" s="75"/>
      <c r="O90" s="75"/>
      <c r="P90" s="75"/>
      <c r="Q90" s="75"/>
      <c r="R90" s="75"/>
      <c r="S90" s="75"/>
      <c r="T90" s="115"/>
      <c r="U90" s="75"/>
      <c r="V90" s="75"/>
      <c r="W90" s="105"/>
      <c r="X90" s="105"/>
      <c r="Y90" s="105"/>
      <c r="Z90" s="105"/>
      <c r="AA90" s="105"/>
      <c r="AB90" s="10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>
        <v>45</v>
      </c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86"/>
      <c r="CG90" s="48"/>
      <c r="CH90" s="48"/>
      <c r="CI90" s="48"/>
      <c r="CJ90" s="48">
        <v>0</v>
      </c>
      <c r="CK90" s="48">
        <v>0</v>
      </c>
      <c r="CL90" s="212">
        <f t="shared" si="12"/>
        <v>766</v>
      </c>
      <c r="CM90" s="91">
        <f t="shared" si="10"/>
        <v>766</v>
      </c>
      <c r="CN90" s="125">
        <v>0</v>
      </c>
      <c r="CO90" s="133">
        <v>19</v>
      </c>
    </row>
    <row r="91" spans="1:93" s="111" customFormat="1" ht="15.75" x14ac:dyDescent="0.25">
      <c r="A91" s="83" t="s">
        <v>211</v>
      </c>
      <c r="B91" s="83" t="s">
        <v>212</v>
      </c>
      <c r="C91" s="199">
        <f t="shared" si="11"/>
        <v>240</v>
      </c>
      <c r="D91" s="202"/>
      <c r="E91" s="160"/>
      <c r="F91" s="75"/>
      <c r="G91" s="75"/>
      <c r="H91" s="86"/>
      <c r="I91" s="205">
        <v>311</v>
      </c>
      <c r="J91" s="75"/>
      <c r="K91" s="86"/>
      <c r="L91" s="91"/>
      <c r="M91" s="75"/>
      <c r="N91" s="75"/>
      <c r="O91" s="75"/>
      <c r="P91" s="75"/>
      <c r="Q91" s="75"/>
      <c r="R91" s="75"/>
      <c r="S91" s="75"/>
      <c r="T91" s="115"/>
      <c r="U91" s="75"/>
      <c r="V91" s="75"/>
      <c r="W91" s="105">
        <v>30</v>
      </c>
      <c r="X91" s="105"/>
      <c r="Y91" s="105"/>
      <c r="Z91" s="105"/>
      <c r="AA91" s="105">
        <v>130</v>
      </c>
      <c r="AB91" s="10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86">
        <v>78</v>
      </c>
      <c r="CG91" s="48"/>
      <c r="CH91" s="48"/>
      <c r="CI91" s="48"/>
      <c r="CJ91" s="48">
        <v>0</v>
      </c>
      <c r="CK91" s="48">
        <v>0</v>
      </c>
      <c r="CL91" s="212">
        <f t="shared" si="12"/>
        <v>789</v>
      </c>
      <c r="CM91" s="91">
        <f t="shared" si="10"/>
        <v>789</v>
      </c>
      <c r="CN91" s="125">
        <v>5</v>
      </c>
      <c r="CO91" s="133">
        <v>48</v>
      </c>
    </row>
    <row r="92" spans="1:93" s="111" customFormat="1" ht="15.75" x14ac:dyDescent="0.25">
      <c r="A92" s="75" t="s">
        <v>89</v>
      </c>
      <c r="B92" s="83" t="s">
        <v>62</v>
      </c>
      <c r="C92" s="199">
        <f t="shared" si="11"/>
        <v>0</v>
      </c>
      <c r="D92" s="202"/>
      <c r="E92" s="160"/>
      <c r="F92" s="75"/>
      <c r="G92" s="75"/>
      <c r="H92" s="86"/>
      <c r="I92" s="205">
        <v>311</v>
      </c>
      <c r="J92" s="75"/>
      <c r="K92" s="86"/>
      <c r="L92" s="91"/>
      <c r="M92" s="75"/>
      <c r="N92" s="75"/>
      <c r="O92" s="75"/>
      <c r="P92" s="75"/>
      <c r="Q92" s="75"/>
      <c r="R92" s="75"/>
      <c r="S92" s="75"/>
      <c r="T92" s="11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86"/>
      <c r="CG92" s="48"/>
      <c r="CH92" s="48"/>
      <c r="CI92" s="48"/>
      <c r="CJ92" s="48">
        <v>0</v>
      </c>
      <c r="CK92" s="48">
        <v>1630</v>
      </c>
      <c r="CL92" s="212">
        <f t="shared" si="12"/>
        <v>311</v>
      </c>
      <c r="CM92" s="91">
        <f>SUM(CG92:CL92)</f>
        <v>1941</v>
      </c>
      <c r="CN92" s="125">
        <v>0</v>
      </c>
      <c r="CO92" s="133">
        <v>25</v>
      </c>
    </row>
    <row r="93" spans="1:93" s="111" customFormat="1" ht="15.75" x14ac:dyDescent="0.25">
      <c r="A93" s="83" t="s">
        <v>101</v>
      </c>
      <c r="B93" s="75" t="s">
        <v>105</v>
      </c>
      <c r="C93" s="199">
        <f t="shared" si="11"/>
        <v>350</v>
      </c>
      <c r="D93" s="202"/>
      <c r="E93" s="160">
        <v>84</v>
      </c>
      <c r="F93" s="75"/>
      <c r="G93" s="75"/>
      <c r="H93" s="86"/>
      <c r="I93" s="205"/>
      <c r="J93" s="75"/>
      <c r="K93" s="86"/>
      <c r="L93" s="91"/>
      <c r="M93" s="75"/>
      <c r="N93" s="75"/>
      <c r="O93" s="75"/>
      <c r="P93" s="75"/>
      <c r="Q93" s="75"/>
      <c r="R93" s="75"/>
      <c r="S93" s="75"/>
      <c r="T93" s="11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>
        <v>45</v>
      </c>
      <c r="AX93" s="75"/>
      <c r="AY93" s="75">
        <v>95</v>
      </c>
      <c r="AZ93" s="75"/>
      <c r="BA93" s="75"/>
      <c r="BB93" s="75"/>
      <c r="BC93" s="75"/>
      <c r="BD93" s="75"/>
      <c r="BE93" s="75"/>
      <c r="BF93" s="75"/>
      <c r="BG93" s="75"/>
      <c r="BH93" s="75"/>
      <c r="BI93" s="75">
        <v>53</v>
      </c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86"/>
      <c r="CG93" s="48"/>
      <c r="CH93" s="48"/>
      <c r="CI93" s="48"/>
      <c r="CJ93" s="48">
        <v>0</v>
      </c>
      <c r="CK93" s="48">
        <v>242</v>
      </c>
      <c r="CL93" s="212">
        <f t="shared" si="12"/>
        <v>627</v>
      </c>
      <c r="CM93" s="91">
        <f>SUM(CG93:CL93)</f>
        <v>869</v>
      </c>
      <c r="CN93" s="125">
        <v>5</v>
      </c>
      <c r="CO93" s="133">
        <v>70</v>
      </c>
    </row>
    <row r="94" spans="1:93" s="111" customFormat="1" ht="15.75" x14ac:dyDescent="0.25">
      <c r="A94" s="75"/>
      <c r="B94" s="83"/>
      <c r="C94" s="65">
        <f t="shared" ref="C94:AH94" si="13">SUM(C3:C93)</f>
        <v>18083</v>
      </c>
      <c r="D94" s="202">
        <f t="shared" si="13"/>
        <v>0</v>
      </c>
      <c r="E94" s="75">
        <f t="shared" si="13"/>
        <v>4906</v>
      </c>
      <c r="F94" s="75">
        <f t="shared" si="13"/>
        <v>5046</v>
      </c>
      <c r="G94" s="75">
        <f t="shared" si="13"/>
        <v>3458</v>
      </c>
      <c r="H94" s="86">
        <f t="shared" si="13"/>
        <v>0</v>
      </c>
      <c r="I94" s="91">
        <f t="shared" si="13"/>
        <v>8544</v>
      </c>
      <c r="J94" s="75">
        <f t="shared" si="13"/>
        <v>20000</v>
      </c>
      <c r="K94" s="86">
        <f t="shared" si="13"/>
        <v>13367</v>
      </c>
      <c r="L94" s="91">
        <f t="shared" si="13"/>
        <v>75</v>
      </c>
      <c r="M94" s="75">
        <f t="shared" si="13"/>
        <v>50</v>
      </c>
      <c r="N94" s="75">
        <f t="shared" si="13"/>
        <v>1020</v>
      </c>
      <c r="O94" s="75">
        <f t="shared" si="13"/>
        <v>486</v>
      </c>
      <c r="P94" s="75">
        <f t="shared" si="13"/>
        <v>58</v>
      </c>
      <c r="Q94" s="75">
        <f t="shared" si="13"/>
        <v>462</v>
      </c>
      <c r="R94" s="75">
        <f t="shared" si="13"/>
        <v>440</v>
      </c>
      <c r="S94" s="75">
        <f t="shared" si="13"/>
        <v>83</v>
      </c>
      <c r="T94" s="75">
        <f t="shared" si="13"/>
        <v>432</v>
      </c>
      <c r="U94" s="75">
        <f t="shared" si="13"/>
        <v>600</v>
      </c>
      <c r="V94" s="75">
        <f t="shared" si="13"/>
        <v>1224</v>
      </c>
      <c r="W94" s="75">
        <f t="shared" si="13"/>
        <v>780</v>
      </c>
      <c r="X94" s="75">
        <f t="shared" si="13"/>
        <v>5370</v>
      </c>
      <c r="Y94" s="75">
        <f t="shared" si="13"/>
        <v>245</v>
      </c>
      <c r="Z94" s="75">
        <f t="shared" si="13"/>
        <v>1174</v>
      </c>
      <c r="AA94" s="75">
        <f t="shared" si="13"/>
        <v>1560</v>
      </c>
      <c r="AB94" s="75">
        <f t="shared" si="13"/>
        <v>267</v>
      </c>
      <c r="AC94" s="75">
        <f t="shared" si="13"/>
        <v>648</v>
      </c>
      <c r="AD94" s="75">
        <f t="shared" si="13"/>
        <v>225</v>
      </c>
      <c r="AE94" s="75">
        <f t="shared" si="13"/>
        <v>600</v>
      </c>
      <c r="AF94" s="75">
        <f t="shared" si="13"/>
        <v>1155</v>
      </c>
      <c r="AG94" s="75">
        <f t="shared" si="13"/>
        <v>4245</v>
      </c>
      <c r="AH94" s="75">
        <f t="shared" si="13"/>
        <v>315</v>
      </c>
      <c r="AI94" s="75">
        <f t="shared" ref="AI94:BT94" si="14">SUM(AI3:AI93)</f>
        <v>1400</v>
      </c>
      <c r="AJ94" s="75">
        <f t="shared" si="14"/>
        <v>4836</v>
      </c>
      <c r="AK94" s="75">
        <f t="shared" si="14"/>
        <v>576</v>
      </c>
      <c r="AL94" s="75">
        <f t="shared" si="14"/>
        <v>2718</v>
      </c>
      <c r="AM94" s="75">
        <f t="shared" si="14"/>
        <v>340</v>
      </c>
      <c r="AN94" s="75">
        <f t="shared" si="14"/>
        <v>756</v>
      </c>
      <c r="AO94" s="75">
        <f t="shared" si="14"/>
        <v>1584</v>
      </c>
      <c r="AP94" s="75">
        <f t="shared" si="14"/>
        <v>0</v>
      </c>
      <c r="AQ94" s="75">
        <f t="shared" si="14"/>
        <v>686</v>
      </c>
      <c r="AR94" s="75">
        <f t="shared" si="14"/>
        <v>1099</v>
      </c>
      <c r="AS94" s="75">
        <f t="shared" si="14"/>
        <v>0</v>
      </c>
      <c r="AT94" s="75">
        <f t="shared" si="14"/>
        <v>1152</v>
      </c>
      <c r="AU94" s="75">
        <f t="shared" si="14"/>
        <v>475</v>
      </c>
      <c r="AV94" s="75">
        <f t="shared" si="14"/>
        <v>702</v>
      </c>
      <c r="AW94" s="75">
        <f t="shared" si="14"/>
        <v>1125</v>
      </c>
      <c r="AX94" s="75">
        <f t="shared" si="14"/>
        <v>450</v>
      </c>
      <c r="AY94" s="75">
        <f t="shared" si="14"/>
        <v>1235</v>
      </c>
      <c r="AZ94" s="75">
        <f t="shared" si="14"/>
        <v>242</v>
      </c>
      <c r="BA94" s="75">
        <f t="shared" si="14"/>
        <v>233</v>
      </c>
      <c r="BB94" s="75">
        <f t="shared" si="14"/>
        <v>538</v>
      </c>
      <c r="BC94" s="75">
        <f t="shared" si="14"/>
        <v>0</v>
      </c>
      <c r="BD94" s="75">
        <f t="shared" si="14"/>
        <v>0</v>
      </c>
      <c r="BE94" s="75">
        <f t="shared" si="14"/>
        <v>1224</v>
      </c>
      <c r="BF94" s="75">
        <f t="shared" si="14"/>
        <v>226</v>
      </c>
      <c r="BG94" s="75">
        <f t="shared" si="14"/>
        <v>250</v>
      </c>
      <c r="BH94" s="75">
        <f t="shared" si="14"/>
        <v>7118</v>
      </c>
      <c r="BI94" s="75">
        <f t="shared" si="14"/>
        <v>265</v>
      </c>
      <c r="BJ94" s="75">
        <f t="shared" si="14"/>
        <v>1952</v>
      </c>
      <c r="BK94" s="75">
        <f t="shared" si="14"/>
        <v>702</v>
      </c>
      <c r="BL94" s="75">
        <f t="shared" si="14"/>
        <v>427</v>
      </c>
      <c r="BM94" s="75">
        <f t="shared" si="14"/>
        <v>1516</v>
      </c>
      <c r="BN94" s="75">
        <f t="shared" si="14"/>
        <v>1020</v>
      </c>
      <c r="BO94" s="75">
        <f t="shared" si="14"/>
        <v>680</v>
      </c>
      <c r="BP94" s="75">
        <f t="shared" ref="BP94:CM94" si="15">SUM(BP3:BP93)</f>
        <v>0</v>
      </c>
      <c r="BQ94" s="75">
        <f t="shared" si="14"/>
        <v>744</v>
      </c>
      <c r="BR94" s="75">
        <f t="shared" si="14"/>
        <v>384</v>
      </c>
      <c r="BS94" s="75">
        <f t="shared" si="15"/>
        <v>1832</v>
      </c>
      <c r="BT94" s="75">
        <f t="shared" si="14"/>
        <v>600</v>
      </c>
      <c r="BU94" s="75">
        <f t="shared" si="15"/>
        <v>594</v>
      </c>
      <c r="BV94" s="75">
        <f t="shared" si="15"/>
        <v>254</v>
      </c>
      <c r="BW94" s="75">
        <f t="shared" si="15"/>
        <v>950</v>
      </c>
      <c r="BX94" s="75">
        <f t="shared" si="15"/>
        <v>1505</v>
      </c>
      <c r="BY94" s="75">
        <f t="shared" si="15"/>
        <v>913</v>
      </c>
      <c r="BZ94" s="75">
        <f t="shared" si="15"/>
        <v>378</v>
      </c>
      <c r="CA94" s="75">
        <f t="shared" si="15"/>
        <v>309</v>
      </c>
      <c r="CB94" s="75">
        <f t="shared" si="15"/>
        <v>264</v>
      </c>
      <c r="CC94" s="75">
        <f t="shared" si="15"/>
        <v>360</v>
      </c>
      <c r="CD94" s="75">
        <f t="shared" si="15"/>
        <v>946</v>
      </c>
      <c r="CE94" s="75">
        <f t="shared" si="15"/>
        <v>0</v>
      </c>
      <c r="CF94" s="86">
        <f t="shared" si="15"/>
        <v>312</v>
      </c>
      <c r="CG94" s="48">
        <f t="shared" si="15"/>
        <v>15718</v>
      </c>
      <c r="CH94" s="48">
        <f t="shared" si="15"/>
        <v>42128</v>
      </c>
      <c r="CI94" s="48">
        <f t="shared" si="15"/>
        <v>64365</v>
      </c>
      <c r="CJ94" s="48">
        <f t="shared" si="15"/>
        <v>75606</v>
      </c>
      <c r="CK94" s="48">
        <f t="shared" si="15"/>
        <v>113364</v>
      </c>
      <c r="CL94" s="212">
        <f t="shared" si="15"/>
        <v>140790</v>
      </c>
      <c r="CM94" s="91">
        <f t="shared" si="15"/>
        <v>451971</v>
      </c>
      <c r="CN94" s="133"/>
    </row>
    <row r="95" spans="1:93" s="73" customFormat="1" ht="15.75" x14ac:dyDescent="0.25">
      <c r="A95" s="111"/>
      <c r="B95" s="112"/>
    </row>
    <row r="96" spans="1:93" s="73" customFormat="1" ht="15.75" x14ac:dyDescent="0.25">
      <c r="A96" s="111"/>
      <c r="B96" s="112"/>
    </row>
    <row r="97" spans="1:103" s="73" customFormat="1" ht="15.75" x14ac:dyDescent="0.25">
      <c r="A97" s="111"/>
      <c r="B97" s="112"/>
    </row>
    <row r="98" spans="1:103" ht="15.75" x14ac:dyDescent="0.25">
      <c r="CX98" s="5"/>
      <c r="CY98" s="5"/>
    </row>
  </sheetData>
  <sheetProtection password="CCF0" sheet="1" objects="1" scenarios="1"/>
  <mergeCells count="4">
    <mergeCell ref="I1:K1"/>
    <mergeCell ref="L1:CF1"/>
    <mergeCell ref="CG1:CL1"/>
    <mergeCell ref="D1:H1"/>
  </mergeCells>
  <pageMargins left="0.45" right="0.45" top="0.75" bottom="0.75" header="0.3" footer="0.3"/>
  <pageSetup scale="31" fitToWidth="0" orientation="landscape" r:id="rId1"/>
  <headerFooter>
    <oddHeader>&amp;LCVMA Chapter 27-3&amp;CROAD WARRIOR MILEAGE TRACKING&amp;R&amp;D</oddHeader>
  </headerFooter>
  <ignoredErrors>
    <ignoredError sqref="CL5 CL9:CL10 CL13 CL15 CL70 CL8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6"/>
  <sheetViews>
    <sheetView topLeftCell="A19" zoomScale="84" zoomScaleNormal="84" workbookViewId="0">
      <selection activeCell="A69" sqref="A69:B69"/>
    </sheetView>
  </sheetViews>
  <sheetFormatPr defaultColWidth="15.140625" defaultRowHeight="15" customHeight="1" x14ac:dyDescent="0.25"/>
  <cols>
    <col min="1" max="1" width="14.140625" style="43" customWidth="1"/>
    <col min="2" max="2" width="32.85546875" style="252" customWidth="1"/>
    <col min="3" max="4" width="10.5703125" style="2" bestFit="1" customWidth="1"/>
    <col min="5" max="5" width="9.5703125" style="2" bestFit="1" customWidth="1"/>
    <col min="6" max="6" width="10.28515625" style="2" bestFit="1" customWidth="1"/>
    <col min="7" max="7" width="19.85546875" style="2" customWidth="1"/>
    <col min="8" max="8" width="19.7109375" style="4" bestFit="1" customWidth="1"/>
    <col min="9" max="9" width="10.28515625" style="2" customWidth="1"/>
    <col min="10" max="10" width="8.28515625" style="2" bestFit="1" customWidth="1"/>
    <col min="11" max="11" width="8.5703125" style="2" customWidth="1"/>
    <col min="12" max="12" width="9.7109375" style="2" bestFit="1" customWidth="1"/>
    <col min="13" max="13" width="9.7109375" style="2" customWidth="1"/>
    <col min="14" max="14" width="9" style="2" bestFit="1" customWidth="1"/>
    <col min="15" max="15" width="14.42578125" style="2" customWidth="1"/>
    <col min="16" max="16" width="11.7109375" style="2" customWidth="1"/>
    <col min="17" max="17" width="18" style="2" bestFit="1" customWidth="1"/>
    <col min="18" max="18" width="13.28515625" style="4" customWidth="1"/>
    <col min="19" max="19" width="12.28515625" style="2" customWidth="1"/>
    <col min="20" max="20" width="11.140625" style="2" customWidth="1"/>
    <col min="21" max="16384" width="15.140625" style="2"/>
  </cols>
  <sheetData>
    <row r="1" spans="1:20" ht="30.75" customHeight="1" thickBot="1" x14ac:dyDescent="0.3">
      <c r="A1" s="439" t="s">
        <v>0</v>
      </c>
      <c r="B1" s="441" t="s">
        <v>1</v>
      </c>
      <c r="C1" s="448"/>
      <c r="D1" s="448"/>
      <c r="E1" s="448"/>
      <c r="F1" s="449"/>
      <c r="G1" s="443" t="s">
        <v>2</v>
      </c>
      <c r="H1" s="444"/>
      <c r="I1" s="445" t="s">
        <v>3</v>
      </c>
      <c r="J1" s="446"/>
      <c r="K1" s="446"/>
      <c r="L1" s="446"/>
      <c r="M1" s="446"/>
      <c r="N1" s="447"/>
      <c r="O1" s="240" t="s">
        <v>60</v>
      </c>
      <c r="P1" s="435" t="s">
        <v>187</v>
      </c>
      <c r="Q1" s="436"/>
      <c r="R1" s="437"/>
      <c r="S1" s="437"/>
      <c r="T1" s="438"/>
    </row>
    <row r="2" spans="1:20" ht="15.75" customHeight="1" thickBot="1" x14ac:dyDescent="0.3">
      <c r="A2" s="440"/>
      <c r="B2" s="442"/>
      <c r="C2" s="39" t="s">
        <v>15</v>
      </c>
      <c r="D2" s="40" t="s">
        <v>16</v>
      </c>
      <c r="E2" s="40" t="s">
        <v>17</v>
      </c>
      <c r="F2" s="41" t="s">
        <v>18</v>
      </c>
      <c r="G2" s="28">
        <v>1</v>
      </c>
      <c r="H2" s="29">
        <v>2</v>
      </c>
      <c r="I2" s="30" t="s">
        <v>96</v>
      </c>
      <c r="J2" s="31" t="s">
        <v>97</v>
      </c>
      <c r="K2" s="31" t="s">
        <v>98</v>
      </c>
      <c r="L2" s="31" t="s">
        <v>99</v>
      </c>
      <c r="M2" s="359" t="s">
        <v>423</v>
      </c>
      <c r="N2" s="29" t="s">
        <v>100</v>
      </c>
      <c r="O2" s="32" t="s">
        <v>61</v>
      </c>
      <c r="P2" s="33">
        <v>1</v>
      </c>
      <c r="Q2" s="31">
        <v>2</v>
      </c>
      <c r="R2" s="34">
        <v>2</v>
      </c>
      <c r="S2" s="35">
        <v>3</v>
      </c>
      <c r="T2" s="36">
        <v>4</v>
      </c>
    </row>
    <row r="3" spans="1:20" s="51" customFormat="1" ht="14.25" customHeight="1" x14ac:dyDescent="0.25">
      <c r="A3" s="47" t="s">
        <v>19</v>
      </c>
      <c r="B3" s="241" t="s">
        <v>20</v>
      </c>
      <c r="C3" s="219">
        <v>43473</v>
      </c>
      <c r="D3" s="61">
        <v>43592</v>
      </c>
      <c r="E3" s="61">
        <v>43711</v>
      </c>
      <c r="F3" s="220"/>
      <c r="G3" s="151" t="s">
        <v>334</v>
      </c>
      <c r="H3" s="152"/>
      <c r="I3" s="91"/>
      <c r="J3" s="75"/>
      <c r="K3" s="75"/>
      <c r="L3" s="75"/>
      <c r="M3" s="65"/>
      <c r="N3" s="86"/>
      <c r="O3" s="140" t="s">
        <v>303</v>
      </c>
      <c r="P3" s="49"/>
      <c r="Q3" s="50"/>
      <c r="R3" s="141"/>
      <c r="S3" s="75"/>
      <c r="T3" s="86"/>
    </row>
    <row r="4" spans="1:20" s="51" customFormat="1" ht="14.25" customHeight="1" x14ac:dyDescent="0.25">
      <c r="A4" s="47" t="s">
        <v>21</v>
      </c>
      <c r="B4" s="242" t="str">
        <f>HYPERLINK("http://www.combatvet.org/members/showMember.asp?LID=8083","Robbie ""Ghost Rider"" Williams")</f>
        <v>Robbie "Ghost Rider" Williams</v>
      </c>
      <c r="C4" s="214"/>
      <c r="D4" s="62"/>
      <c r="E4" s="62"/>
      <c r="F4" s="221"/>
      <c r="G4" s="151"/>
      <c r="H4" s="152"/>
      <c r="I4" s="91"/>
      <c r="J4" s="75"/>
      <c r="K4" s="75"/>
      <c r="L4" s="75"/>
      <c r="M4" s="65"/>
      <c r="N4" s="86"/>
      <c r="O4" s="140" t="s">
        <v>303</v>
      </c>
      <c r="P4" s="49"/>
      <c r="Q4" s="50"/>
      <c r="R4" s="141"/>
      <c r="S4" s="75"/>
      <c r="T4" s="86"/>
    </row>
    <row r="5" spans="1:20" s="51" customFormat="1" ht="14.25" customHeight="1" x14ac:dyDescent="0.25">
      <c r="A5" s="255" t="s">
        <v>22</v>
      </c>
      <c r="B5" s="256" t="str">
        <f>HYPERLINK("http://www.combatvet.org/members/showMember.asp?LID=8941","Marcus ""Cyclone"" Smoot")</f>
        <v>Marcus "Cyclone" Smoot</v>
      </c>
      <c r="C5" s="214"/>
      <c r="D5" s="62"/>
      <c r="E5" s="62"/>
      <c r="F5" s="221"/>
      <c r="G5" s="151"/>
      <c r="H5" s="152"/>
      <c r="I5" s="91"/>
      <c r="J5" s="75"/>
      <c r="K5" s="75"/>
      <c r="L5" s="75"/>
      <c r="M5" s="65"/>
      <c r="N5" s="86"/>
      <c r="O5" s="140" t="s">
        <v>303</v>
      </c>
      <c r="P5" s="49"/>
      <c r="Q5" s="63"/>
      <c r="R5" s="141"/>
      <c r="S5" s="75"/>
      <c r="T5" s="86"/>
    </row>
    <row r="6" spans="1:20" s="51" customFormat="1" ht="14.25" customHeight="1" x14ac:dyDescent="0.25">
      <c r="A6" s="224" t="s">
        <v>322</v>
      </c>
      <c r="B6" s="243" t="s">
        <v>323</v>
      </c>
      <c r="C6" s="214"/>
      <c r="D6" s="62"/>
      <c r="E6" s="62">
        <v>43683</v>
      </c>
      <c r="F6" s="221">
        <v>43774</v>
      </c>
      <c r="G6" s="151" t="s">
        <v>336</v>
      </c>
      <c r="H6" s="152"/>
      <c r="I6" s="91"/>
      <c r="J6" s="75"/>
      <c r="K6" s="75"/>
      <c r="L6" s="75"/>
      <c r="M6" s="65"/>
      <c r="N6" s="86"/>
      <c r="O6" s="140" t="s">
        <v>303</v>
      </c>
      <c r="P6" s="49"/>
      <c r="Q6" s="63"/>
      <c r="R6" s="141"/>
      <c r="S6" s="75"/>
      <c r="T6" s="86"/>
    </row>
    <row r="7" spans="1:20" s="51" customFormat="1" ht="14.25" customHeight="1" x14ac:dyDescent="0.25">
      <c r="A7" s="47" t="s">
        <v>23</v>
      </c>
      <c r="B7" s="242" t="str">
        <f>HYPERLINK("http://www.combatvet.org/members/showMember.asp?LID=9416","Scott ""Big Dawg"" Johnson")</f>
        <v>Scott "Big Dawg" Johnson</v>
      </c>
      <c r="C7" s="214">
        <v>43473</v>
      </c>
      <c r="D7" s="62">
        <v>43592</v>
      </c>
      <c r="E7" s="62">
        <v>43648</v>
      </c>
      <c r="F7" s="221">
        <v>43739</v>
      </c>
      <c r="G7" s="151" t="s">
        <v>313</v>
      </c>
      <c r="H7" s="152" t="s">
        <v>334</v>
      </c>
      <c r="I7" s="91" t="s">
        <v>216</v>
      </c>
      <c r="J7" s="75"/>
      <c r="K7" s="75"/>
      <c r="L7" s="75"/>
      <c r="M7" s="65"/>
      <c r="N7" s="86" t="s">
        <v>120</v>
      </c>
      <c r="O7" s="140" t="s">
        <v>264</v>
      </c>
      <c r="P7" s="49"/>
      <c r="Q7" s="50"/>
      <c r="R7" s="141"/>
      <c r="S7" s="75"/>
      <c r="T7" s="86"/>
    </row>
    <row r="8" spans="1:20" s="51" customFormat="1" ht="14.25" customHeight="1" x14ac:dyDescent="0.25">
      <c r="A8" s="47" t="s">
        <v>24</v>
      </c>
      <c r="B8" s="242" t="str">
        <f>HYPERLINK("http://www.combatvet.org/members/showMember.asp?LID=9586","Michael ""cordless"" geci")</f>
        <v>Michael "cordless" geci</v>
      </c>
      <c r="C8" s="214"/>
      <c r="D8" s="62"/>
      <c r="E8" s="62"/>
      <c r="F8" s="221"/>
      <c r="G8" s="151"/>
      <c r="H8" s="152"/>
      <c r="I8" s="91"/>
      <c r="J8" s="75"/>
      <c r="K8" s="75"/>
      <c r="L8" s="75"/>
      <c r="M8" s="65"/>
      <c r="N8" s="86"/>
      <c r="O8" s="140" t="s">
        <v>303</v>
      </c>
      <c r="P8" s="49"/>
      <c r="Q8" s="50"/>
      <c r="R8" s="141"/>
      <c r="S8" s="75"/>
      <c r="T8" s="86"/>
    </row>
    <row r="9" spans="1:20" s="51" customFormat="1" ht="14.25" customHeight="1" x14ac:dyDescent="0.25">
      <c r="A9" s="255" t="s">
        <v>25</v>
      </c>
      <c r="B9" s="256" t="str">
        <f>HYPERLINK("http://www.combatvet.org/members/showMember.asp?LID=10224","jeffrey ""Stretch"" Scott")</f>
        <v>jeffrey "Stretch" Scott</v>
      </c>
      <c r="C9" s="214">
        <v>43473</v>
      </c>
      <c r="D9" s="62"/>
      <c r="E9" s="62"/>
      <c r="F9" s="221"/>
      <c r="G9" s="151"/>
      <c r="H9" s="152"/>
      <c r="I9" s="91"/>
      <c r="J9" s="75"/>
      <c r="K9" s="75"/>
      <c r="L9" s="75"/>
      <c r="M9" s="65"/>
      <c r="N9" s="86"/>
      <c r="O9" s="140" t="s">
        <v>303</v>
      </c>
      <c r="P9" s="49"/>
      <c r="Q9" s="50"/>
      <c r="R9" s="141"/>
      <c r="S9" s="75"/>
      <c r="T9" s="86"/>
    </row>
    <row r="10" spans="1:20" s="51" customFormat="1" ht="14.25" customHeight="1" x14ac:dyDescent="0.25">
      <c r="A10" s="255" t="s">
        <v>26</v>
      </c>
      <c r="B10" s="256" t="s">
        <v>70</v>
      </c>
      <c r="C10" s="257">
        <v>43473</v>
      </c>
      <c r="D10" s="258">
        <v>43557</v>
      </c>
      <c r="E10" s="258">
        <v>43648</v>
      </c>
      <c r="F10" s="259">
        <v>43774</v>
      </c>
      <c r="G10" s="260" t="s">
        <v>334</v>
      </c>
      <c r="H10" s="261" t="s">
        <v>397</v>
      </c>
      <c r="I10" s="262" t="s">
        <v>166</v>
      </c>
      <c r="J10" s="161"/>
      <c r="K10" s="161"/>
      <c r="L10" s="161"/>
      <c r="M10" s="290"/>
      <c r="N10" s="263"/>
      <c r="O10" s="264" t="s">
        <v>264</v>
      </c>
      <c r="P10" s="265"/>
      <c r="Q10" s="267"/>
      <c r="R10" s="266"/>
      <c r="S10" s="161"/>
      <c r="T10" s="263"/>
    </row>
    <row r="11" spans="1:20" s="51" customFormat="1" ht="14.25" customHeight="1" x14ac:dyDescent="0.25">
      <c r="A11" s="47" t="s">
        <v>27</v>
      </c>
      <c r="B11" s="242" t="str">
        <f>HYPERLINK("http://www.combatvet.org/members/showMember.asp?LID=10801","Michael ""Mr Lezo"" Lilly")</f>
        <v>Michael "Mr Lezo" Lilly</v>
      </c>
      <c r="C11" s="214"/>
      <c r="D11" s="62"/>
      <c r="E11" s="62"/>
      <c r="F11" s="221"/>
      <c r="G11" s="151"/>
      <c r="H11" s="152"/>
      <c r="I11" s="91"/>
      <c r="J11" s="75"/>
      <c r="K11" s="75"/>
      <c r="L11" s="75"/>
      <c r="M11" s="65"/>
      <c r="N11" s="86"/>
      <c r="O11" s="140" t="s">
        <v>303</v>
      </c>
      <c r="P11" s="49"/>
      <c r="Q11" s="50"/>
      <c r="R11" s="141"/>
      <c r="S11" s="75"/>
      <c r="T11" s="86"/>
    </row>
    <row r="12" spans="1:20" s="51" customFormat="1" ht="14.25" customHeight="1" x14ac:dyDescent="0.25">
      <c r="A12" s="47" t="s">
        <v>28</v>
      </c>
      <c r="B12" s="242" t="str">
        <f>HYPERLINK("http://www.combatvet.org/members/showMember.asp?LID=10802","Richard ""Montana"" Prekker")</f>
        <v>Richard "Montana" Prekker</v>
      </c>
      <c r="C12" s="214"/>
      <c r="D12" s="62"/>
      <c r="E12" s="62">
        <v>43711</v>
      </c>
      <c r="F12" s="221">
        <v>43739</v>
      </c>
      <c r="G12" s="151" t="s">
        <v>397</v>
      </c>
      <c r="H12" s="152"/>
      <c r="I12" s="91"/>
      <c r="J12" s="75"/>
      <c r="K12" s="75"/>
      <c r="L12" s="75"/>
      <c r="M12" s="65"/>
      <c r="N12" s="86"/>
      <c r="O12" s="140" t="s">
        <v>303</v>
      </c>
      <c r="P12" s="49"/>
      <c r="Q12" s="50"/>
      <c r="R12" s="141"/>
      <c r="S12" s="75"/>
      <c r="T12" s="86"/>
    </row>
    <row r="13" spans="1:20" s="51" customFormat="1" ht="14.25" customHeight="1" x14ac:dyDescent="0.25">
      <c r="A13" s="255" t="s">
        <v>30</v>
      </c>
      <c r="B13" s="256" t="str">
        <f>HYPERLINK("http://www.combatvet.org/members/showMember.asp?LID=13730","Steven ""StoneCold"" Bunker")</f>
        <v>Steven "StoneCold" Bunker</v>
      </c>
      <c r="C13" s="257">
        <v>43501</v>
      </c>
      <c r="D13" s="268">
        <v>43557</v>
      </c>
      <c r="E13" s="267">
        <v>43648</v>
      </c>
      <c r="F13" s="259">
        <v>43739</v>
      </c>
      <c r="G13" s="260" t="s">
        <v>313</v>
      </c>
      <c r="H13" s="261" t="s">
        <v>334</v>
      </c>
      <c r="I13" s="269" t="s">
        <v>29</v>
      </c>
      <c r="J13" s="269" t="s">
        <v>240</v>
      </c>
      <c r="K13" s="269" t="s">
        <v>123</v>
      </c>
      <c r="L13" s="269" t="s">
        <v>114</v>
      </c>
      <c r="M13" s="269"/>
      <c r="N13" s="269" t="s">
        <v>120</v>
      </c>
      <c r="O13" s="264" t="s">
        <v>264</v>
      </c>
      <c r="P13" s="265"/>
      <c r="Q13" s="267"/>
      <c r="R13" s="266"/>
      <c r="S13" s="161"/>
      <c r="T13" s="263"/>
    </row>
    <row r="14" spans="1:20" s="51" customFormat="1" ht="14.25" customHeight="1" x14ac:dyDescent="0.25">
      <c r="A14" s="47" t="s">
        <v>134</v>
      </c>
      <c r="B14" s="244" t="s">
        <v>135</v>
      </c>
      <c r="C14" s="214">
        <v>43529</v>
      </c>
      <c r="D14" s="50">
        <v>43557</v>
      </c>
      <c r="E14" s="50">
        <v>43648</v>
      </c>
      <c r="F14" s="221">
        <v>43739</v>
      </c>
      <c r="G14" s="151"/>
      <c r="H14" s="152"/>
      <c r="I14" s="91"/>
      <c r="J14" s="75"/>
      <c r="K14" s="75"/>
      <c r="L14" s="75"/>
      <c r="M14" s="65"/>
      <c r="N14" s="86"/>
      <c r="O14" s="140" t="s">
        <v>303</v>
      </c>
      <c r="P14" s="49"/>
      <c r="Q14" s="50"/>
      <c r="R14" s="141"/>
      <c r="S14" s="75"/>
      <c r="T14" s="86"/>
    </row>
    <row r="15" spans="1:20" s="51" customFormat="1" ht="14.25" customHeight="1" x14ac:dyDescent="0.25">
      <c r="A15" s="255" t="s">
        <v>31</v>
      </c>
      <c r="B15" s="256" t="str">
        <f>HYPERLINK("http://www.combatvet.org/members/showMember.asp?LID=14498","Michael ""Half Trac"" Headrick")</f>
        <v>Michael "Half Trac" Headrick</v>
      </c>
      <c r="C15" s="257">
        <v>43473</v>
      </c>
      <c r="D15" s="258">
        <v>39905</v>
      </c>
      <c r="E15" s="267">
        <v>43648</v>
      </c>
      <c r="F15" s="259">
        <v>43739</v>
      </c>
      <c r="G15" s="260" t="s">
        <v>334</v>
      </c>
      <c r="H15" s="261" t="s">
        <v>406</v>
      </c>
      <c r="I15" s="262" t="s">
        <v>216</v>
      </c>
      <c r="J15" s="161"/>
      <c r="K15" s="161"/>
      <c r="L15" s="161"/>
      <c r="M15" s="290"/>
      <c r="N15" s="263"/>
      <c r="O15" s="264" t="s">
        <v>264</v>
      </c>
      <c r="P15" s="265"/>
      <c r="Q15" s="267"/>
      <c r="R15" s="266"/>
      <c r="S15" s="161"/>
      <c r="T15" s="263"/>
    </row>
    <row r="16" spans="1:20" s="51" customFormat="1" ht="14.25" customHeight="1" x14ac:dyDescent="0.25">
      <c r="A16" s="270" t="s">
        <v>32</v>
      </c>
      <c r="B16" s="271" t="s">
        <v>33</v>
      </c>
      <c r="C16" s="257">
        <v>43473</v>
      </c>
      <c r="D16" s="258">
        <v>43557</v>
      </c>
      <c r="E16" s="267">
        <v>43648</v>
      </c>
      <c r="F16" s="259">
        <v>43739</v>
      </c>
      <c r="G16" s="260" t="s">
        <v>313</v>
      </c>
      <c r="H16" s="261" t="s">
        <v>334</v>
      </c>
      <c r="I16" s="262" t="s">
        <v>216</v>
      </c>
      <c r="J16" s="161"/>
      <c r="K16" s="161"/>
      <c r="L16" s="161" t="s">
        <v>114</v>
      </c>
      <c r="M16" s="290"/>
      <c r="N16" s="263"/>
      <c r="O16" s="264" t="s">
        <v>264</v>
      </c>
      <c r="P16" s="265"/>
      <c r="Q16" s="267"/>
      <c r="R16" s="272"/>
      <c r="S16" s="161"/>
      <c r="T16" s="263"/>
    </row>
    <row r="17" spans="1:20" s="51" customFormat="1" ht="14.25" customHeight="1" x14ac:dyDescent="0.25">
      <c r="A17" s="55" t="s">
        <v>78</v>
      </c>
      <c r="B17" s="244" t="s">
        <v>79</v>
      </c>
      <c r="C17" s="214"/>
      <c r="D17" s="62"/>
      <c r="E17" s="50"/>
      <c r="F17" s="221"/>
      <c r="G17" s="151" t="s">
        <v>334</v>
      </c>
      <c r="H17" s="152" t="s">
        <v>397</v>
      </c>
      <c r="I17" s="91"/>
      <c r="J17" s="75"/>
      <c r="K17" s="75"/>
      <c r="L17" s="75"/>
      <c r="M17" s="65"/>
      <c r="N17" s="86" t="s">
        <v>120</v>
      </c>
      <c r="O17" s="140" t="s">
        <v>303</v>
      </c>
      <c r="P17" s="49"/>
      <c r="Q17" s="50"/>
      <c r="R17" s="143"/>
      <c r="S17" s="75"/>
      <c r="T17" s="86"/>
    </row>
    <row r="18" spans="1:20" s="51" customFormat="1" ht="16.5" customHeight="1" x14ac:dyDescent="0.25">
      <c r="A18" s="53" t="s">
        <v>102</v>
      </c>
      <c r="B18" s="244" t="s">
        <v>109</v>
      </c>
      <c r="C18" s="214"/>
      <c r="D18" s="62"/>
      <c r="E18" s="50"/>
      <c r="F18" s="221"/>
      <c r="G18" s="151" t="s">
        <v>313</v>
      </c>
      <c r="H18" s="152"/>
      <c r="I18" s="91"/>
      <c r="J18" s="75"/>
      <c r="K18" s="75"/>
      <c r="L18" s="75"/>
      <c r="M18" s="65"/>
      <c r="N18" s="86"/>
      <c r="O18" s="140" t="s">
        <v>303</v>
      </c>
      <c r="P18" s="49"/>
      <c r="Q18" s="50"/>
      <c r="R18" s="143"/>
      <c r="S18" s="75"/>
      <c r="T18" s="86"/>
    </row>
    <row r="19" spans="1:20" s="51" customFormat="1" ht="16.5" customHeight="1" x14ac:dyDescent="0.25">
      <c r="A19" s="55" t="s">
        <v>34</v>
      </c>
      <c r="B19" s="244" t="s">
        <v>35</v>
      </c>
      <c r="C19" s="214">
        <v>43473</v>
      </c>
      <c r="D19" s="62">
        <v>43557</v>
      </c>
      <c r="E19" s="50">
        <v>43648</v>
      </c>
      <c r="F19" s="221">
        <v>43739</v>
      </c>
      <c r="G19" s="151" t="s">
        <v>334</v>
      </c>
      <c r="H19" s="152"/>
      <c r="I19" s="91"/>
      <c r="J19" s="75"/>
      <c r="K19" s="75"/>
      <c r="L19" s="75" t="s">
        <v>166</v>
      </c>
      <c r="M19" s="65"/>
      <c r="N19" s="86"/>
      <c r="O19" s="140"/>
      <c r="P19" s="49"/>
      <c r="Q19" s="50"/>
      <c r="R19" s="143"/>
      <c r="S19" s="75"/>
      <c r="T19" s="86"/>
    </row>
    <row r="20" spans="1:20" s="51" customFormat="1" ht="16.5" customHeight="1" x14ac:dyDescent="0.25">
      <c r="A20" s="270" t="s">
        <v>36</v>
      </c>
      <c r="B20" s="271" t="s">
        <v>37</v>
      </c>
      <c r="C20" s="273">
        <v>43473</v>
      </c>
      <c r="D20" s="258">
        <v>43557</v>
      </c>
      <c r="E20" s="267">
        <v>43648</v>
      </c>
      <c r="F20" s="259" t="s">
        <v>407</v>
      </c>
      <c r="G20" s="260" t="s">
        <v>334</v>
      </c>
      <c r="H20" s="261" t="s">
        <v>397</v>
      </c>
      <c r="I20" s="262" t="s">
        <v>166</v>
      </c>
      <c r="J20" s="161" t="s">
        <v>347</v>
      </c>
      <c r="K20" s="161" t="s">
        <v>123</v>
      </c>
      <c r="L20" s="161" t="s">
        <v>114</v>
      </c>
      <c r="M20" s="290"/>
      <c r="N20" s="263"/>
      <c r="O20" s="264" t="s">
        <v>264</v>
      </c>
      <c r="P20" s="265"/>
      <c r="Q20" s="267"/>
      <c r="R20" s="272"/>
      <c r="S20" s="272"/>
      <c r="T20" s="263"/>
    </row>
    <row r="21" spans="1:20" s="51" customFormat="1" ht="16.5" customHeight="1" x14ac:dyDescent="0.25">
      <c r="A21" s="274" t="s">
        <v>117</v>
      </c>
      <c r="B21" s="271" t="s">
        <v>38</v>
      </c>
      <c r="C21" s="273">
        <v>43473</v>
      </c>
      <c r="D21" s="258">
        <v>43557</v>
      </c>
      <c r="E21" s="267">
        <v>43648</v>
      </c>
      <c r="F21" s="259">
        <v>43739</v>
      </c>
      <c r="G21" s="260" t="s">
        <v>334</v>
      </c>
      <c r="H21" s="261" t="s">
        <v>335</v>
      </c>
      <c r="I21" s="262" t="s">
        <v>165</v>
      </c>
      <c r="J21" s="161" t="s">
        <v>164</v>
      </c>
      <c r="K21" s="161"/>
      <c r="L21" s="161" t="s">
        <v>166</v>
      </c>
      <c r="M21" s="290"/>
      <c r="N21" s="263" t="s">
        <v>120</v>
      </c>
      <c r="O21" s="264" t="s">
        <v>264</v>
      </c>
      <c r="P21" s="265" t="s">
        <v>220</v>
      </c>
      <c r="Q21" s="267"/>
      <c r="R21" s="275"/>
      <c r="S21" s="161"/>
      <c r="T21" s="263"/>
    </row>
    <row r="22" spans="1:20" s="51" customFormat="1" ht="16.899999999999999" customHeight="1" x14ac:dyDescent="0.25">
      <c r="A22" s="53" t="s">
        <v>157</v>
      </c>
      <c r="B22" s="245" t="s">
        <v>158</v>
      </c>
      <c r="C22" s="124"/>
      <c r="D22" s="62"/>
      <c r="E22" s="50"/>
      <c r="F22" s="61"/>
      <c r="G22" s="153"/>
      <c r="H22" s="152"/>
      <c r="I22" s="91"/>
      <c r="J22" s="75"/>
      <c r="K22" s="75"/>
      <c r="L22" s="75"/>
      <c r="M22" s="65"/>
      <c r="N22" s="86"/>
      <c r="O22" s="140" t="s">
        <v>303</v>
      </c>
      <c r="P22" s="49"/>
      <c r="Q22" s="50"/>
      <c r="R22" s="143"/>
      <c r="S22" s="75"/>
      <c r="T22" s="86"/>
    </row>
    <row r="23" spans="1:20" s="51" customFormat="1" ht="16.5" customHeight="1" x14ac:dyDescent="0.25">
      <c r="A23" s="276" t="s">
        <v>39</v>
      </c>
      <c r="B23" s="277" t="s">
        <v>40</v>
      </c>
      <c r="C23" s="278">
        <v>43473</v>
      </c>
      <c r="D23" s="258">
        <v>43557</v>
      </c>
      <c r="E23" s="267">
        <v>43648</v>
      </c>
      <c r="F23" s="259">
        <v>43739</v>
      </c>
      <c r="G23" s="279" t="s">
        <v>313</v>
      </c>
      <c r="H23" s="261" t="s">
        <v>334</v>
      </c>
      <c r="I23" s="262" t="s">
        <v>165</v>
      </c>
      <c r="J23" s="161"/>
      <c r="K23" s="161"/>
      <c r="L23" s="161"/>
      <c r="M23" s="290"/>
      <c r="N23" s="263"/>
      <c r="O23" s="264" t="s">
        <v>264</v>
      </c>
      <c r="P23" s="265"/>
      <c r="Q23" s="267"/>
      <c r="R23" s="272"/>
      <c r="S23" s="161"/>
      <c r="T23" s="263"/>
    </row>
    <row r="24" spans="1:20" s="51" customFormat="1" ht="16.5" customHeight="1" x14ac:dyDescent="0.25">
      <c r="A24" s="53" t="s">
        <v>41</v>
      </c>
      <c r="B24" s="245" t="s">
        <v>42</v>
      </c>
      <c r="C24" s="124">
        <v>43501</v>
      </c>
      <c r="D24" s="62"/>
      <c r="E24" s="50"/>
      <c r="F24" s="61"/>
      <c r="G24" s="153" t="s">
        <v>334</v>
      </c>
      <c r="H24" s="152"/>
      <c r="I24" s="91"/>
      <c r="J24" s="75"/>
      <c r="K24" s="75"/>
      <c r="L24" s="75"/>
      <c r="M24" s="65"/>
      <c r="N24" s="86"/>
      <c r="O24" s="140" t="s">
        <v>303</v>
      </c>
      <c r="P24" s="49"/>
      <c r="Q24" s="50"/>
      <c r="R24" s="143"/>
      <c r="S24" s="75"/>
      <c r="T24" s="86"/>
    </row>
    <row r="25" spans="1:20" s="51" customFormat="1" ht="16.5" customHeight="1" x14ac:dyDescent="0.25">
      <c r="A25" s="280" t="s">
        <v>43</v>
      </c>
      <c r="B25" s="277" t="s">
        <v>44</v>
      </c>
      <c r="C25" s="124">
        <v>43473</v>
      </c>
      <c r="D25" s="62">
        <v>43557</v>
      </c>
      <c r="E25" s="50"/>
      <c r="F25" s="61"/>
      <c r="G25" s="153" t="s">
        <v>334</v>
      </c>
      <c r="H25" s="152" t="s">
        <v>397</v>
      </c>
      <c r="I25" s="91"/>
      <c r="J25" s="75"/>
      <c r="K25" s="75"/>
      <c r="L25" s="75" t="s">
        <v>166</v>
      </c>
      <c r="M25" s="65"/>
      <c r="N25" s="86"/>
      <c r="O25" s="140" t="s">
        <v>303</v>
      </c>
      <c r="P25" s="49"/>
      <c r="Q25" s="50"/>
      <c r="R25" s="143"/>
      <c r="S25" s="75"/>
      <c r="T25" s="86"/>
    </row>
    <row r="26" spans="1:20" s="51" customFormat="1" ht="16.5" customHeight="1" x14ac:dyDescent="0.25">
      <c r="A26" s="52" t="s">
        <v>63</v>
      </c>
      <c r="B26" s="245" t="s">
        <v>64</v>
      </c>
      <c r="C26" s="124">
        <v>43529</v>
      </c>
      <c r="D26" s="62"/>
      <c r="E26" s="50"/>
      <c r="F26" s="61"/>
      <c r="G26" s="153"/>
      <c r="H26" s="152"/>
      <c r="I26" s="91"/>
      <c r="J26" s="75"/>
      <c r="K26" s="75"/>
      <c r="L26" s="75"/>
      <c r="M26" s="65"/>
      <c r="N26" s="86"/>
      <c r="O26" s="140" t="s">
        <v>303</v>
      </c>
      <c r="P26" s="49"/>
      <c r="Q26" s="50"/>
      <c r="R26" s="143"/>
      <c r="S26" s="75"/>
      <c r="T26" s="86"/>
    </row>
    <row r="27" spans="1:20" s="51" customFormat="1" ht="14.25" customHeight="1" x14ac:dyDescent="0.25">
      <c r="A27" s="280" t="s">
        <v>68</v>
      </c>
      <c r="B27" s="277" t="s">
        <v>69</v>
      </c>
      <c r="C27" s="278">
        <v>43501</v>
      </c>
      <c r="D27" s="258">
        <v>43557</v>
      </c>
      <c r="E27" s="267">
        <v>43648</v>
      </c>
      <c r="F27" s="259">
        <v>43739</v>
      </c>
      <c r="G27" s="279" t="s">
        <v>313</v>
      </c>
      <c r="H27" s="261" t="s">
        <v>334</v>
      </c>
      <c r="I27" s="262" t="s">
        <v>166</v>
      </c>
      <c r="J27" s="161"/>
      <c r="K27" s="161"/>
      <c r="L27" s="161" t="s">
        <v>166</v>
      </c>
      <c r="M27" s="290"/>
      <c r="N27" s="263"/>
      <c r="O27" s="264" t="s">
        <v>264</v>
      </c>
      <c r="P27" s="265"/>
      <c r="Q27" s="267"/>
      <c r="R27" s="272"/>
      <c r="S27" s="161"/>
      <c r="T27" s="263"/>
    </row>
    <row r="28" spans="1:20" s="51" customFormat="1" ht="15.75" x14ac:dyDescent="0.25">
      <c r="A28" s="52" t="s">
        <v>72</v>
      </c>
      <c r="B28" s="245" t="s">
        <v>71</v>
      </c>
      <c r="C28" s="124">
        <v>43501</v>
      </c>
      <c r="D28" s="50"/>
      <c r="E28" s="50">
        <v>43648</v>
      </c>
      <c r="F28" s="221">
        <v>43739</v>
      </c>
      <c r="G28" s="153" t="s">
        <v>334</v>
      </c>
      <c r="H28" s="152" t="s">
        <v>397</v>
      </c>
      <c r="I28" s="91" t="s">
        <v>29</v>
      </c>
      <c r="J28" s="75"/>
      <c r="K28" s="75"/>
      <c r="L28" s="75"/>
      <c r="M28" s="65"/>
      <c r="N28" s="86"/>
      <c r="O28" s="140" t="s">
        <v>303</v>
      </c>
      <c r="P28" s="49"/>
      <c r="Q28" s="50"/>
      <c r="R28" s="143"/>
      <c r="S28" s="75"/>
      <c r="T28" s="86"/>
    </row>
    <row r="29" spans="1:20" s="51" customFormat="1" ht="15.75" x14ac:dyDescent="0.25">
      <c r="A29" s="52" t="s">
        <v>73</v>
      </c>
      <c r="B29" s="245" t="s">
        <v>74</v>
      </c>
      <c r="C29" s="124"/>
      <c r="D29" s="50"/>
      <c r="E29" s="50"/>
      <c r="F29" s="61"/>
      <c r="G29" s="153" t="s">
        <v>397</v>
      </c>
      <c r="H29" s="152"/>
      <c r="I29" s="91"/>
      <c r="J29" s="75"/>
      <c r="K29" s="75"/>
      <c r="L29" s="75"/>
      <c r="M29" s="65"/>
      <c r="N29" s="86"/>
      <c r="O29" s="140" t="s">
        <v>303</v>
      </c>
      <c r="P29" s="49"/>
      <c r="Q29" s="50"/>
      <c r="R29" s="143"/>
      <c r="S29" s="75"/>
      <c r="T29" s="86"/>
    </row>
    <row r="30" spans="1:20" s="51" customFormat="1" ht="15.75" x14ac:dyDescent="0.25">
      <c r="A30" s="52" t="s">
        <v>76</v>
      </c>
      <c r="B30" s="245" t="s">
        <v>77</v>
      </c>
      <c r="C30" s="124"/>
      <c r="D30" s="50"/>
      <c r="E30" s="50"/>
      <c r="F30" s="61"/>
      <c r="G30" s="153"/>
      <c r="H30" s="152"/>
      <c r="I30" s="91" t="s">
        <v>200</v>
      </c>
      <c r="J30" s="75"/>
      <c r="K30" s="75"/>
      <c r="L30" s="75"/>
      <c r="M30" s="65"/>
      <c r="N30" s="86"/>
      <c r="O30" s="140" t="s">
        <v>303</v>
      </c>
      <c r="P30" s="49"/>
      <c r="Q30" s="50"/>
      <c r="R30" s="143"/>
      <c r="S30" s="75"/>
      <c r="T30" s="86"/>
    </row>
    <row r="31" spans="1:20" s="51" customFormat="1" ht="15.75" x14ac:dyDescent="0.25">
      <c r="A31" s="280" t="s">
        <v>121</v>
      </c>
      <c r="B31" s="277" t="s">
        <v>122</v>
      </c>
      <c r="C31" s="278">
        <v>43473</v>
      </c>
      <c r="D31" s="267">
        <v>43557</v>
      </c>
      <c r="E31" s="267">
        <v>43648</v>
      </c>
      <c r="F31" s="259">
        <v>43739</v>
      </c>
      <c r="G31" s="279" t="s">
        <v>313</v>
      </c>
      <c r="H31" s="261" t="s">
        <v>334</v>
      </c>
      <c r="I31" s="262" t="s">
        <v>166</v>
      </c>
      <c r="J31" s="161"/>
      <c r="K31" s="161"/>
      <c r="L31" s="161"/>
      <c r="M31" s="290"/>
      <c r="N31" s="263"/>
      <c r="O31" s="264" t="s">
        <v>264</v>
      </c>
      <c r="P31" s="265"/>
      <c r="Q31" s="267"/>
      <c r="R31" s="272"/>
      <c r="S31" s="161"/>
      <c r="T31" s="263"/>
    </row>
    <row r="32" spans="1:20" s="51" customFormat="1" ht="15.75" x14ac:dyDescent="0.25">
      <c r="A32" s="52" t="s">
        <v>231</v>
      </c>
      <c r="B32" s="245" t="s">
        <v>230</v>
      </c>
      <c r="C32" s="124"/>
      <c r="D32" s="64">
        <v>43557</v>
      </c>
      <c r="E32" s="50"/>
      <c r="F32" s="61"/>
      <c r="G32" s="153"/>
      <c r="H32" s="152"/>
      <c r="I32" s="91"/>
      <c r="J32" s="75"/>
      <c r="K32" s="75"/>
      <c r="L32" s="75"/>
      <c r="M32" s="65"/>
      <c r="N32" s="86"/>
      <c r="O32" s="140" t="s">
        <v>303</v>
      </c>
      <c r="P32" s="49"/>
      <c r="Q32" s="50"/>
      <c r="R32" s="143"/>
      <c r="S32" s="75"/>
      <c r="T32" s="86"/>
    </row>
    <row r="33" spans="1:24" s="51" customFormat="1" ht="15.75" x14ac:dyDescent="0.25">
      <c r="A33" s="280" t="s">
        <v>82</v>
      </c>
      <c r="B33" s="277" t="s">
        <v>81</v>
      </c>
      <c r="C33" s="217">
        <v>43473</v>
      </c>
      <c r="D33" s="64">
        <v>43557</v>
      </c>
      <c r="E33" s="50">
        <v>43683</v>
      </c>
      <c r="F33" s="221">
        <v>43739</v>
      </c>
      <c r="G33" s="153"/>
      <c r="H33" s="152"/>
      <c r="I33" s="91" t="s">
        <v>29</v>
      </c>
      <c r="J33" s="75"/>
      <c r="K33" s="75"/>
      <c r="L33" s="75"/>
      <c r="M33" s="65"/>
      <c r="N33" s="86"/>
      <c r="O33" s="140" t="s">
        <v>303</v>
      </c>
      <c r="P33" s="49"/>
      <c r="Q33" s="50"/>
      <c r="R33" s="143"/>
      <c r="S33" s="75"/>
      <c r="T33" s="86"/>
    </row>
    <row r="34" spans="1:24" s="51" customFormat="1" ht="15.75" x14ac:dyDescent="0.25">
      <c r="A34" s="280" t="s">
        <v>83</v>
      </c>
      <c r="B34" s="282" t="s">
        <v>84</v>
      </c>
      <c r="C34" s="217"/>
      <c r="D34" s="50">
        <v>43557</v>
      </c>
      <c r="E34" s="50"/>
      <c r="F34" s="367"/>
      <c r="G34" s="153"/>
      <c r="H34" s="152"/>
      <c r="I34" s="91"/>
      <c r="J34" s="75"/>
      <c r="K34" s="75"/>
      <c r="L34" s="75"/>
      <c r="M34" s="65"/>
      <c r="N34" s="86"/>
      <c r="O34" s="140" t="s">
        <v>303</v>
      </c>
      <c r="P34" s="49"/>
      <c r="Q34" s="50"/>
      <c r="R34" s="143"/>
      <c r="S34" s="75"/>
      <c r="T34" s="86"/>
      <c r="W34" s="138"/>
      <c r="X34" s="138"/>
    </row>
    <row r="35" spans="1:24" s="51" customFormat="1" ht="15.75" x14ac:dyDescent="0.25">
      <c r="A35" s="52" t="s">
        <v>88</v>
      </c>
      <c r="B35" s="246" t="s">
        <v>87</v>
      </c>
      <c r="C35" s="361">
        <v>43529</v>
      </c>
      <c r="D35" s="63">
        <v>43557</v>
      </c>
      <c r="E35" s="63">
        <v>43648</v>
      </c>
      <c r="F35" s="221">
        <v>43739</v>
      </c>
      <c r="G35" s="173" t="s">
        <v>313</v>
      </c>
      <c r="H35" s="168" t="s">
        <v>334</v>
      </c>
      <c r="I35" s="362"/>
      <c r="J35" s="97"/>
      <c r="K35" s="97"/>
      <c r="L35" s="97"/>
      <c r="M35" s="363"/>
      <c r="N35" s="180"/>
      <c r="O35" s="364" t="s">
        <v>264</v>
      </c>
      <c r="P35" s="365"/>
      <c r="Q35" s="63"/>
      <c r="R35" s="366"/>
      <c r="S35" s="97"/>
      <c r="T35" s="180"/>
      <c r="W35" s="139"/>
      <c r="X35" s="137"/>
    </row>
    <row r="36" spans="1:24" s="51" customFormat="1" ht="15.75" x14ac:dyDescent="0.25">
      <c r="A36" s="57" t="s">
        <v>221</v>
      </c>
      <c r="B36" s="246" t="s">
        <v>222</v>
      </c>
      <c r="C36" s="124"/>
      <c r="D36" s="64"/>
      <c r="E36" s="50"/>
      <c r="F36" s="61"/>
      <c r="G36" s="153"/>
      <c r="H36" s="152"/>
      <c r="I36" s="91"/>
      <c r="J36" s="75"/>
      <c r="K36" s="75"/>
      <c r="L36" s="75"/>
      <c r="M36" s="65"/>
      <c r="N36" s="86"/>
      <c r="O36" s="140" t="s">
        <v>303</v>
      </c>
      <c r="P36" s="49"/>
      <c r="Q36" s="50"/>
      <c r="R36" s="143"/>
      <c r="S36" s="75"/>
      <c r="T36" s="86"/>
      <c r="W36" s="139"/>
      <c r="X36" s="137"/>
    </row>
    <row r="37" spans="1:24" s="51" customFormat="1" ht="15.75" x14ac:dyDescent="0.25">
      <c r="A37" s="52" t="s">
        <v>107</v>
      </c>
      <c r="B37" s="246" t="s">
        <v>108</v>
      </c>
      <c r="C37" s="124">
        <v>43473</v>
      </c>
      <c r="D37" s="64"/>
      <c r="E37" s="50">
        <v>43648</v>
      </c>
      <c r="F37" s="61">
        <v>43774</v>
      </c>
      <c r="G37" s="153"/>
      <c r="H37" s="152"/>
      <c r="I37" s="91"/>
      <c r="J37" s="75"/>
      <c r="K37" s="75"/>
      <c r="L37" s="75"/>
      <c r="M37" s="65"/>
      <c r="N37" s="86"/>
      <c r="O37" s="140" t="s">
        <v>303</v>
      </c>
      <c r="P37" s="49"/>
      <c r="Q37" s="50"/>
      <c r="R37" s="143"/>
      <c r="S37" s="75"/>
      <c r="T37" s="86"/>
      <c r="W37" s="139"/>
      <c r="X37" s="137"/>
    </row>
    <row r="38" spans="1:24" s="51" customFormat="1" ht="15.75" x14ac:dyDescent="0.25">
      <c r="A38" s="52" t="s">
        <v>110</v>
      </c>
      <c r="B38" s="246" t="s">
        <v>111</v>
      </c>
      <c r="C38" s="124">
        <v>43473</v>
      </c>
      <c r="D38" s="50">
        <v>43592</v>
      </c>
      <c r="E38" s="50">
        <v>43648</v>
      </c>
      <c r="F38" s="221">
        <v>43739</v>
      </c>
      <c r="G38" s="153" t="s">
        <v>313</v>
      </c>
      <c r="H38" s="152" t="s">
        <v>334</v>
      </c>
      <c r="I38" s="91"/>
      <c r="J38" s="75"/>
      <c r="K38" s="75"/>
      <c r="L38" s="75"/>
      <c r="M38" s="65"/>
      <c r="N38" s="86"/>
      <c r="O38" s="140" t="s">
        <v>264</v>
      </c>
      <c r="P38" s="49"/>
      <c r="Q38" s="50"/>
      <c r="R38" s="143"/>
      <c r="S38" s="75"/>
      <c r="T38" s="86"/>
    </row>
    <row r="39" spans="1:24" s="51" customFormat="1" ht="15.75" x14ac:dyDescent="0.25">
      <c r="A39" s="52" t="s">
        <v>112</v>
      </c>
      <c r="B39" s="246" t="s">
        <v>113</v>
      </c>
      <c r="C39" s="124"/>
      <c r="D39" s="64"/>
      <c r="E39" s="50"/>
      <c r="F39" s="61"/>
      <c r="G39" s="153"/>
      <c r="H39" s="152"/>
      <c r="I39" s="91"/>
      <c r="J39" s="75"/>
      <c r="K39" s="75"/>
      <c r="L39" s="75"/>
      <c r="M39" s="65"/>
      <c r="N39" s="86"/>
      <c r="O39" s="140" t="s">
        <v>303</v>
      </c>
      <c r="P39" s="49"/>
      <c r="Q39" s="50"/>
      <c r="R39" s="143"/>
      <c r="S39" s="75"/>
      <c r="T39" s="86"/>
    </row>
    <row r="40" spans="1:24" s="51" customFormat="1" ht="15.75" x14ac:dyDescent="0.25">
      <c r="A40" s="52" t="s">
        <v>234</v>
      </c>
      <c r="B40" s="246" t="s">
        <v>235</v>
      </c>
      <c r="C40" s="144"/>
      <c r="D40" s="64">
        <v>43592</v>
      </c>
      <c r="E40" s="50"/>
      <c r="F40" s="61"/>
      <c r="G40" s="153"/>
      <c r="H40" s="152"/>
      <c r="I40" s="91"/>
      <c r="J40" s="75"/>
      <c r="K40" s="75"/>
      <c r="L40" s="75"/>
      <c r="M40" s="65"/>
      <c r="N40" s="86"/>
      <c r="O40" s="140" t="s">
        <v>303</v>
      </c>
      <c r="P40" s="49"/>
      <c r="Q40" s="50"/>
      <c r="R40" s="143"/>
      <c r="S40" s="75"/>
      <c r="T40" s="86"/>
    </row>
    <row r="41" spans="1:24" s="51" customFormat="1" ht="15.75" x14ac:dyDescent="0.25">
      <c r="A41" s="280" t="s">
        <v>119</v>
      </c>
      <c r="B41" s="282" t="s">
        <v>118</v>
      </c>
      <c r="C41" s="283">
        <v>43473</v>
      </c>
      <c r="D41" s="267">
        <v>43557</v>
      </c>
      <c r="E41" s="267">
        <v>43648</v>
      </c>
      <c r="F41" s="259">
        <v>43739</v>
      </c>
      <c r="G41" s="279" t="s">
        <v>313</v>
      </c>
      <c r="H41" s="261" t="s">
        <v>334</v>
      </c>
      <c r="I41" s="262" t="s">
        <v>216</v>
      </c>
      <c r="J41" s="161"/>
      <c r="K41" s="161" t="s">
        <v>123</v>
      </c>
      <c r="L41" s="161" t="s">
        <v>166</v>
      </c>
      <c r="M41" s="290"/>
      <c r="N41" s="263"/>
      <c r="O41" s="264" t="s">
        <v>264</v>
      </c>
      <c r="P41" s="265"/>
      <c r="Q41" s="267"/>
      <c r="R41" s="272"/>
      <c r="S41" s="161"/>
      <c r="T41" s="263"/>
    </row>
    <row r="42" spans="1:24" s="51" customFormat="1" ht="15.75" x14ac:dyDescent="0.25">
      <c r="A42" s="52" t="s">
        <v>152</v>
      </c>
      <c r="B42" s="245" t="s">
        <v>153</v>
      </c>
      <c r="C42" s="124"/>
      <c r="D42" s="64"/>
      <c r="E42" s="50"/>
      <c r="F42" s="61"/>
      <c r="G42" s="153"/>
      <c r="H42" s="152"/>
      <c r="I42" s="91"/>
      <c r="J42" s="75"/>
      <c r="K42" s="75"/>
      <c r="L42" s="75"/>
      <c r="M42" s="65"/>
      <c r="N42" s="86"/>
      <c r="O42" s="140" t="s">
        <v>303</v>
      </c>
      <c r="P42" s="49"/>
      <c r="Q42" s="50"/>
      <c r="R42" s="143"/>
      <c r="S42" s="75"/>
      <c r="T42" s="86"/>
    </row>
    <row r="43" spans="1:24" s="51" customFormat="1" ht="15.75" x14ac:dyDescent="0.25">
      <c r="A43" s="47" t="s">
        <v>125</v>
      </c>
      <c r="B43" s="245" t="s">
        <v>124</v>
      </c>
      <c r="C43" s="124">
        <v>43529</v>
      </c>
      <c r="D43" s="50">
        <v>43557</v>
      </c>
      <c r="E43" s="50">
        <v>43648</v>
      </c>
      <c r="F43" s="61">
        <v>43774</v>
      </c>
      <c r="G43" s="153"/>
      <c r="H43" s="152"/>
      <c r="I43" s="91"/>
      <c r="J43" s="75"/>
      <c r="K43" s="75"/>
      <c r="L43" s="75"/>
      <c r="M43" s="65"/>
      <c r="N43" s="86"/>
      <c r="O43" s="140" t="s">
        <v>303</v>
      </c>
      <c r="P43" s="49"/>
      <c r="Q43" s="50"/>
      <c r="R43" s="143"/>
      <c r="S43" s="75"/>
      <c r="T43" s="86"/>
    </row>
    <row r="44" spans="1:24" s="51" customFormat="1" ht="15.75" x14ac:dyDescent="0.25">
      <c r="A44" s="47" t="s">
        <v>127</v>
      </c>
      <c r="B44" s="245" t="s">
        <v>128</v>
      </c>
      <c r="C44" s="124">
        <v>43473</v>
      </c>
      <c r="D44" s="50">
        <v>43557</v>
      </c>
      <c r="E44" s="50">
        <v>43648</v>
      </c>
      <c r="F44" s="221">
        <v>43739</v>
      </c>
      <c r="G44" s="153" t="s">
        <v>334</v>
      </c>
      <c r="H44" s="152" t="s">
        <v>397</v>
      </c>
      <c r="I44" s="91"/>
      <c r="J44" s="75"/>
      <c r="K44" s="75"/>
      <c r="L44" s="75"/>
      <c r="M44" s="65"/>
      <c r="N44" s="86"/>
      <c r="O44" s="140" t="s">
        <v>303</v>
      </c>
      <c r="P44" s="49"/>
      <c r="Q44" s="50"/>
      <c r="R44" s="143"/>
      <c r="S44" s="75"/>
      <c r="T44" s="86"/>
    </row>
    <row r="45" spans="1:24" s="51" customFormat="1" ht="15.75" x14ac:dyDescent="0.25">
      <c r="A45" s="47" t="s">
        <v>132</v>
      </c>
      <c r="B45" s="245" t="s">
        <v>133</v>
      </c>
      <c r="C45" s="124"/>
      <c r="D45" s="50">
        <v>43557</v>
      </c>
      <c r="E45" s="50">
        <v>43648</v>
      </c>
      <c r="F45" s="221">
        <v>43739</v>
      </c>
      <c r="G45" s="153"/>
      <c r="H45" s="152"/>
      <c r="I45" s="91"/>
      <c r="J45" s="75"/>
      <c r="K45" s="75"/>
      <c r="L45" s="75"/>
      <c r="M45" s="65"/>
      <c r="N45" s="86"/>
      <c r="O45" s="140" t="s">
        <v>303</v>
      </c>
      <c r="P45" s="49"/>
      <c r="Q45" s="50"/>
      <c r="R45" s="143"/>
      <c r="S45" s="75"/>
      <c r="T45" s="86"/>
    </row>
    <row r="46" spans="1:24" s="51" customFormat="1" ht="15.75" x14ac:dyDescent="0.25">
      <c r="A46" s="47" t="s">
        <v>140</v>
      </c>
      <c r="B46" s="245" t="s">
        <v>141</v>
      </c>
      <c r="C46" s="124">
        <v>43473</v>
      </c>
      <c r="D46" s="50">
        <v>43557</v>
      </c>
      <c r="E46" s="50">
        <v>43683</v>
      </c>
      <c r="F46" s="221">
        <v>43739</v>
      </c>
      <c r="G46" s="153" t="s">
        <v>313</v>
      </c>
      <c r="H46" s="152" t="s">
        <v>334</v>
      </c>
      <c r="I46" s="91" t="s">
        <v>216</v>
      </c>
      <c r="J46" s="75"/>
      <c r="K46" s="75"/>
      <c r="L46" s="75" t="s">
        <v>166</v>
      </c>
      <c r="M46" s="65"/>
      <c r="N46" s="86"/>
      <c r="O46" s="140" t="s">
        <v>264</v>
      </c>
      <c r="P46" s="49"/>
      <c r="Q46" s="50"/>
      <c r="R46" s="143"/>
      <c r="S46" s="75"/>
      <c r="T46" s="86"/>
    </row>
    <row r="47" spans="1:24" s="51" customFormat="1" ht="15.75" x14ac:dyDescent="0.25">
      <c r="A47" s="47" t="s">
        <v>143</v>
      </c>
      <c r="B47" s="245" t="s">
        <v>144</v>
      </c>
      <c r="C47" s="124"/>
      <c r="D47" s="50"/>
      <c r="E47" s="50"/>
      <c r="F47" s="61"/>
      <c r="G47" s="153"/>
      <c r="H47" s="152"/>
      <c r="I47" s="91"/>
      <c r="J47" s="75"/>
      <c r="K47" s="75"/>
      <c r="L47" s="75"/>
      <c r="M47" s="65"/>
      <c r="N47" s="86"/>
      <c r="O47" s="140" t="s">
        <v>303</v>
      </c>
      <c r="P47" s="49"/>
      <c r="Q47" s="50"/>
      <c r="R47" s="143"/>
      <c r="S47" s="75"/>
      <c r="T47" s="86"/>
    </row>
    <row r="48" spans="1:24" s="51" customFormat="1" ht="15.75" x14ac:dyDescent="0.25">
      <c r="A48" s="47" t="s">
        <v>213</v>
      </c>
      <c r="B48" s="245" t="s">
        <v>209</v>
      </c>
      <c r="C48" s="124">
        <v>43529</v>
      </c>
      <c r="D48" s="50">
        <v>43557</v>
      </c>
      <c r="E48" s="50">
        <v>43711</v>
      </c>
      <c r="F48" s="61"/>
      <c r="G48" s="153" t="s">
        <v>334</v>
      </c>
      <c r="H48" s="152"/>
      <c r="I48" s="91"/>
      <c r="J48" s="75"/>
      <c r="K48" s="75"/>
      <c r="L48" s="75"/>
      <c r="M48" s="65"/>
      <c r="N48" s="86"/>
      <c r="O48" s="140" t="s">
        <v>303</v>
      </c>
      <c r="P48" s="49"/>
      <c r="Q48" s="50"/>
      <c r="R48" s="143"/>
      <c r="S48" s="75"/>
      <c r="T48" s="86"/>
    </row>
    <row r="49" spans="1:20" s="51" customFormat="1" ht="15.75" x14ac:dyDescent="0.25">
      <c r="A49" s="52" t="s">
        <v>155</v>
      </c>
      <c r="B49" s="245" t="s">
        <v>167</v>
      </c>
      <c r="C49" s="124">
        <v>43473</v>
      </c>
      <c r="D49" s="50">
        <v>43592</v>
      </c>
      <c r="E49" s="50">
        <v>43648</v>
      </c>
      <c r="F49" s="221">
        <v>43739</v>
      </c>
      <c r="G49" s="153" t="s">
        <v>334</v>
      </c>
      <c r="H49" s="152"/>
      <c r="I49" s="91"/>
      <c r="J49" s="75"/>
      <c r="K49" s="75"/>
      <c r="L49" s="75"/>
      <c r="M49" s="65"/>
      <c r="N49" s="86"/>
      <c r="O49" s="140"/>
      <c r="P49" s="49"/>
      <c r="Q49" s="50"/>
      <c r="R49" s="143"/>
      <c r="S49" s="75"/>
      <c r="T49" s="86"/>
    </row>
    <row r="50" spans="1:20" s="51" customFormat="1" ht="15.75" x14ac:dyDescent="0.25">
      <c r="A50" s="280" t="s">
        <v>156</v>
      </c>
      <c r="B50" s="277" t="s">
        <v>75</v>
      </c>
      <c r="C50" s="278">
        <v>43529</v>
      </c>
      <c r="D50" s="267">
        <v>43557</v>
      </c>
      <c r="E50" s="267">
        <v>43648</v>
      </c>
      <c r="F50" s="281" t="s">
        <v>408</v>
      </c>
      <c r="G50" s="279" t="s">
        <v>334</v>
      </c>
      <c r="H50" s="261" t="s">
        <v>397</v>
      </c>
      <c r="I50" s="262"/>
      <c r="J50" s="161"/>
      <c r="K50" s="161"/>
      <c r="L50" s="161"/>
      <c r="M50" s="290"/>
      <c r="N50" s="263"/>
      <c r="O50" s="264" t="s">
        <v>264</v>
      </c>
      <c r="P50" s="265"/>
      <c r="Q50" s="267"/>
      <c r="R50" s="272"/>
      <c r="S50" s="161"/>
      <c r="T50" s="263"/>
    </row>
    <row r="51" spans="1:20" s="51" customFormat="1" ht="15.75" x14ac:dyDescent="0.25">
      <c r="A51" s="52" t="s">
        <v>160</v>
      </c>
      <c r="B51" s="245" t="s">
        <v>161</v>
      </c>
      <c r="C51" s="124">
        <v>43473</v>
      </c>
      <c r="D51" s="50">
        <v>43557</v>
      </c>
      <c r="E51" s="50">
        <v>43648</v>
      </c>
      <c r="F51" s="221">
        <v>43739</v>
      </c>
      <c r="G51" s="153" t="s">
        <v>334</v>
      </c>
      <c r="H51" s="152"/>
      <c r="I51" s="91"/>
      <c r="J51" s="75"/>
      <c r="K51" s="75"/>
      <c r="L51" s="75"/>
      <c r="M51" s="65"/>
      <c r="N51" s="86"/>
      <c r="O51" s="140"/>
      <c r="P51" s="49"/>
      <c r="Q51" s="50"/>
      <c r="R51" s="143"/>
      <c r="S51" s="75"/>
      <c r="T51" s="86"/>
    </row>
    <row r="52" spans="1:20" s="51" customFormat="1" ht="15.75" x14ac:dyDescent="0.25">
      <c r="A52" s="52" t="s">
        <v>237</v>
      </c>
      <c r="B52" s="245" t="s">
        <v>238</v>
      </c>
      <c r="C52" s="124"/>
      <c r="D52" s="50">
        <v>43592</v>
      </c>
      <c r="E52" s="50">
        <v>43683</v>
      </c>
      <c r="F52" s="221">
        <v>43739</v>
      </c>
      <c r="G52" s="153" t="s">
        <v>334</v>
      </c>
      <c r="H52" s="152"/>
      <c r="I52" s="91"/>
      <c r="J52" s="75"/>
      <c r="K52" s="75"/>
      <c r="L52" s="75"/>
      <c r="M52" s="65"/>
      <c r="N52" s="86"/>
      <c r="O52" s="140" t="s">
        <v>303</v>
      </c>
      <c r="P52" s="49"/>
      <c r="Q52" s="50"/>
      <c r="R52" s="143"/>
      <c r="S52" s="75"/>
      <c r="T52" s="86"/>
    </row>
    <row r="53" spans="1:20" s="51" customFormat="1" ht="15.75" x14ac:dyDescent="0.25">
      <c r="A53" s="52" t="s">
        <v>168</v>
      </c>
      <c r="B53" s="246" t="s">
        <v>169</v>
      </c>
      <c r="C53" s="124">
        <v>43529</v>
      </c>
      <c r="D53" s="50"/>
      <c r="E53" s="50">
        <v>43711</v>
      </c>
      <c r="F53" s="61"/>
      <c r="G53" s="153" t="s">
        <v>334</v>
      </c>
      <c r="H53" s="152" t="s">
        <v>397</v>
      </c>
      <c r="I53" s="91"/>
      <c r="J53" s="75"/>
      <c r="K53" s="75"/>
      <c r="L53" s="75"/>
      <c r="M53" s="65"/>
      <c r="N53" s="86"/>
      <c r="O53" s="140" t="s">
        <v>303</v>
      </c>
      <c r="P53" s="49"/>
      <c r="Q53" s="50"/>
      <c r="R53" s="143"/>
      <c r="S53" s="75"/>
      <c r="T53" s="86"/>
    </row>
    <row r="54" spans="1:20" s="51" customFormat="1" ht="15.75" x14ac:dyDescent="0.25">
      <c r="A54" s="280" t="s">
        <v>201</v>
      </c>
      <c r="B54" s="282" t="s">
        <v>202</v>
      </c>
      <c r="C54" s="124">
        <v>43473</v>
      </c>
      <c r="D54" s="50">
        <v>43557</v>
      </c>
      <c r="E54" s="50">
        <v>43683</v>
      </c>
      <c r="F54" s="221">
        <v>43739</v>
      </c>
      <c r="G54" s="153" t="s">
        <v>334</v>
      </c>
      <c r="H54" s="152"/>
      <c r="I54" s="91"/>
      <c r="J54" s="75"/>
      <c r="K54" s="75"/>
      <c r="L54" s="75"/>
      <c r="M54" s="65"/>
      <c r="N54" s="86"/>
      <c r="O54" s="140" t="s">
        <v>303</v>
      </c>
      <c r="P54" s="49"/>
      <c r="Q54" s="50"/>
      <c r="R54" s="143"/>
      <c r="S54" s="75"/>
      <c r="T54" s="86"/>
    </row>
    <row r="55" spans="1:20" s="51" customFormat="1" ht="15.75" x14ac:dyDescent="0.25">
      <c r="A55" s="52" t="s">
        <v>182</v>
      </c>
      <c r="B55" s="246" t="s">
        <v>183</v>
      </c>
      <c r="C55" s="124">
        <v>43473</v>
      </c>
      <c r="D55" s="50">
        <v>43557</v>
      </c>
      <c r="E55" s="50">
        <v>43648</v>
      </c>
      <c r="F55" s="221">
        <v>43739</v>
      </c>
      <c r="G55" s="153" t="s">
        <v>334</v>
      </c>
      <c r="H55" s="152"/>
      <c r="I55" s="91"/>
      <c r="J55" s="75"/>
      <c r="K55" s="75"/>
      <c r="L55" s="75"/>
      <c r="M55" s="65"/>
      <c r="N55" s="86"/>
      <c r="O55" s="140"/>
      <c r="P55" s="49"/>
      <c r="Q55" s="50"/>
      <c r="R55" s="143"/>
      <c r="S55" s="75"/>
      <c r="T55" s="86"/>
    </row>
    <row r="56" spans="1:20" s="51" customFormat="1" ht="15.75" x14ac:dyDescent="0.25">
      <c r="A56" s="52" t="s">
        <v>185</v>
      </c>
      <c r="B56" s="246" t="s">
        <v>184</v>
      </c>
      <c r="C56" s="124">
        <v>43473</v>
      </c>
      <c r="D56" s="50">
        <v>43592</v>
      </c>
      <c r="E56" s="50">
        <v>43648</v>
      </c>
      <c r="F56" s="215">
        <v>43774</v>
      </c>
      <c r="G56" s="151" t="s">
        <v>334</v>
      </c>
      <c r="H56" s="152"/>
      <c r="I56" s="91"/>
      <c r="J56" s="75"/>
      <c r="K56" s="75"/>
      <c r="L56" s="75"/>
      <c r="M56" s="65"/>
      <c r="N56" s="86"/>
      <c r="O56" s="140"/>
      <c r="P56" s="49"/>
      <c r="Q56" s="50"/>
      <c r="R56" s="143"/>
      <c r="S56" s="75"/>
      <c r="T56" s="86"/>
    </row>
    <row r="57" spans="1:20" s="51" customFormat="1" ht="15.75" x14ac:dyDescent="0.25">
      <c r="A57" s="52" t="s">
        <v>204</v>
      </c>
      <c r="B57" s="247" t="s">
        <v>205</v>
      </c>
      <c r="C57" s="124">
        <v>43473</v>
      </c>
      <c r="D57" s="50">
        <v>43557</v>
      </c>
      <c r="E57" s="50">
        <v>43648</v>
      </c>
      <c r="F57" s="216">
        <v>43774</v>
      </c>
      <c r="G57" s="154" t="s">
        <v>334</v>
      </c>
      <c r="H57" s="152" t="s">
        <v>397</v>
      </c>
      <c r="I57" s="91" t="s">
        <v>216</v>
      </c>
      <c r="J57" s="75"/>
      <c r="K57" s="75"/>
      <c r="L57" s="75"/>
      <c r="M57" s="65"/>
      <c r="N57" s="86" t="s">
        <v>120</v>
      </c>
      <c r="O57" s="140"/>
      <c r="P57" s="49"/>
      <c r="Q57" s="50"/>
      <c r="R57" s="143"/>
      <c r="S57" s="75"/>
      <c r="T57" s="86"/>
    </row>
    <row r="58" spans="1:20" s="51" customFormat="1" ht="15.75" x14ac:dyDescent="0.25">
      <c r="A58" s="52" t="s">
        <v>226</v>
      </c>
      <c r="B58" s="247" t="s">
        <v>225</v>
      </c>
      <c r="C58" s="124">
        <v>43529</v>
      </c>
      <c r="D58" s="50">
        <v>43557</v>
      </c>
      <c r="E58" s="50">
        <v>43648</v>
      </c>
      <c r="F58" s="221">
        <v>43739</v>
      </c>
      <c r="G58" s="154" t="s">
        <v>334</v>
      </c>
      <c r="H58" s="152"/>
      <c r="I58" s="91"/>
      <c r="J58" s="75"/>
      <c r="K58" s="75"/>
      <c r="L58" s="75"/>
      <c r="M58" s="65"/>
      <c r="N58" s="86"/>
      <c r="O58" s="140"/>
      <c r="P58" s="49"/>
      <c r="Q58" s="50"/>
      <c r="R58" s="143"/>
      <c r="S58" s="75"/>
      <c r="T58" s="86"/>
    </row>
    <row r="59" spans="1:20" s="51" customFormat="1" ht="15.75" x14ac:dyDescent="0.25">
      <c r="A59" s="127" t="s">
        <v>278</v>
      </c>
      <c r="B59" s="248" t="s">
        <v>280</v>
      </c>
      <c r="C59" s="124"/>
      <c r="D59" s="50"/>
      <c r="E59" s="50">
        <v>43648</v>
      </c>
      <c r="F59" s="221">
        <v>43739</v>
      </c>
      <c r="G59" s="154"/>
      <c r="H59" s="152"/>
      <c r="I59" s="91"/>
      <c r="J59" s="75"/>
      <c r="K59" s="75"/>
      <c r="L59" s="75"/>
      <c r="M59" s="65"/>
      <c r="N59" s="86" t="s">
        <v>120</v>
      </c>
      <c r="O59" s="140"/>
      <c r="P59" s="49"/>
      <c r="Q59" s="50"/>
      <c r="R59" s="143"/>
      <c r="S59" s="75"/>
      <c r="T59" s="86"/>
    </row>
    <row r="60" spans="1:20" s="51" customFormat="1" ht="15.75" x14ac:dyDescent="0.25">
      <c r="A60" s="127" t="s">
        <v>279</v>
      </c>
      <c r="B60" s="247" t="s">
        <v>281</v>
      </c>
      <c r="C60" s="124"/>
      <c r="D60" s="50"/>
      <c r="E60" s="50">
        <v>43648</v>
      </c>
      <c r="F60" s="216">
        <v>43774</v>
      </c>
      <c r="G60" s="154"/>
      <c r="H60" s="152"/>
      <c r="I60" s="91"/>
      <c r="J60" s="75"/>
      <c r="K60" s="75"/>
      <c r="L60" s="75"/>
      <c r="M60" s="65"/>
      <c r="N60" s="86"/>
      <c r="O60" s="140"/>
      <c r="P60" s="49"/>
      <c r="Q60" s="50"/>
      <c r="R60" s="143"/>
      <c r="S60" s="75"/>
      <c r="T60" s="86"/>
    </row>
    <row r="61" spans="1:20" s="51" customFormat="1" ht="15.75" x14ac:dyDescent="0.25">
      <c r="A61" s="157" t="s">
        <v>282</v>
      </c>
      <c r="B61" s="248" t="s">
        <v>283</v>
      </c>
      <c r="C61" s="124"/>
      <c r="D61" s="50"/>
      <c r="E61" s="50">
        <v>43648</v>
      </c>
      <c r="F61" s="221">
        <v>43739</v>
      </c>
      <c r="G61" s="154"/>
      <c r="H61" s="152"/>
      <c r="I61" s="91"/>
      <c r="J61" s="75"/>
      <c r="K61" s="75"/>
      <c r="L61" s="75"/>
      <c r="M61" s="65"/>
      <c r="N61" s="86" t="s">
        <v>120</v>
      </c>
      <c r="O61" s="140"/>
      <c r="P61" s="49"/>
      <c r="Q61" s="50"/>
      <c r="R61" s="143"/>
      <c r="S61" s="75"/>
      <c r="T61" s="86"/>
    </row>
    <row r="62" spans="1:20" s="51" customFormat="1" ht="15.75" x14ac:dyDescent="0.25">
      <c r="A62" s="158" t="s">
        <v>324</v>
      </c>
      <c r="B62" s="243" t="s">
        <v>327</v>
      </c>
      <c r="C62" s="124"/>
      <c r="D62" s="50"/>
      <c r="E62" s="50">
        <v>43711</v>
      </c>
      <c r="F62" s="221">
        <v>43739</v>
      </c>
      <c r="G62" s="154" t="s">
        <v>334</v>
      </c>
      <c r="H62" s="152"/>
      <c r="I62" s="91"/>
      <c r="J62" s="75"/>
      <c r="K62" s="75"/>
      <c r="L62" s="75"/>
      <c r="M62" s="65"/>
      <c r="N62" s="86"/>
      <c r="O62" s="140"/>
      <c r="P62" s="49"/>
      <c r="Q62" s="50"/>
      <c r="R62" s="143"/>
      <c r="S62" s="75"/>
      <c r="T62" s="86"/>
    </row>
    <row r="63" spans="1:20" s="51" customFormat="1" ht="15.75" x14ac:dyDescent="0.25">
      <c r="A63" s="158" t="s">
        <v>325</v>
      </c>
      <c r="B63" s="243" t="s">
        <v>328</v>
      </c>
      <c r="C63" s="124"/>
      <c r="D63" s="50"/>
      <c r="E63" s="50">
        <v>43711</v>
      </c>
      <c r="F63" s="216">
        <v>43774</v>
      </c>
      <c r="G63" s="154" t="s">
        <v>334</v>
      </c>
      <c r="H63" s="152"/>
      <c r="I63" s="91"/>
      <c r="J63" s="75"/>
      <c r="K63" s="75"/>
      <c r="L63" s="75"/>
      <c r="M63" s="65"/>
      <c r="N63" s="86" t="s">
        <v>120</v>
      </c>
      <c r="O63" s="140"/>
      <c r="P63" s="49"/>
      <c r="Q63" s="50"/>
      <c r="R63" s="143"/>
      <c r="S63" s="75"/>
      <c r="T63" s="86"/>
    </row>
    <row r="64" spans="1:20" s="51" customFormat="1" ht="15.75" x14ac:dyDescent="0.25">
      <c r="A64" s="158" t="s">
        <v>326</v>
      </c>
      <c r="B64" s="243" t="s">
        <v>329</v>
      </c>
      <c r="C64" s="124"/>
      <c r="D64" s="50"/>
      <c r="E64" s="50">
        <v>43711</v>
      </c>
      <c r="F64" s="216">
        <v>43774</v>
      </c>
      <c r="G64" s="154" t="s">
        <v>334</v>
      </c>
      <c r="H64" s="152"/>
      <c r="I64" s="91"/>
      <c r="J64" s="75"/>
      <c r="K64" s="75"/>
      <c r="L64" s="75"/>
      <c r="M64" s="65"/>
      <c r="N64" s="86"/>
      <c r="O64" s="140"/>
      <c r="P64" s="49"/>
      <c r="Q64" s="50"/>
      <c r="R64" s="143"/>
      <c r="S64" s="75"/>
      <c r="T64" s="86"/>
    </row>
    <row r="65" spans="1:20" s="51" customFormat="1" ht="15.75" x14ac:dyDescent="0.25">
      <c r="A65" s="223" t="s">
        <v>349</v>
      </c>
      <c r="B65" s="243" t="s">
        <v>350</v>
      </c>
      <c r="C65" s="217"/>
      <c r="D65" s="50"/>
      <c r="E65" s="50">
        <v>43711</v>
      </c>
      <c r="F65" s="216">
        <v>43774</v>
      </c>
      <c r="G65" s="154"/>
      <c r="H65" s="152"/>
      <c r="I65" s="91"/>
      <c r="J65" s="75"/>
      <c r="K65" s="75"/>
      <c r="L65" s="75"/>
      <c r="M65" s="65"/>
      <c r="N65" s="86"/>
      <c r="O65" s="140"/>
      <c r="P65" s="49"/>
      <c r="Q65" s="50"/>
      <c r="R65" s="143"/>
      <c r="S65" s="75"/>
      <c r="T65" s="86"/>
    </row>
    <row r="66" spans="1:20" s="51" customFormat="1" ht="15.75" x14ac:dyDescent="0.25">
      <c r="A66" s="127" t="s">
        <v>364</v>
      </c>
      <c r="B66" s="243" t="s">
        <v>368</v>
      </c>
      <c r="C66" s="217"/>
      <c r="D66" s="50"/>
      <c r="E66" s="50"/>
      <c r="F66" s="221">
        <v>43739</v>
      </c>
      <c r="G66" s="154"/>
      <c r="H66" s="152"/>
      <c r="I66" s="91"/>
      <c r="J66" s="75"/>
      <c r="K66" s="75"/>
      <c r="L66" s="75"/>
      <c r="M66" s="65"/>
      <c r="N66" s="86"/>
      <c r="O66" s="140"/>
      <c r="P66" s="49"/>
      <c r="Q66" s="50"/>
      <c r="R66" s="143"/>
      <c r="S66" s="75"/>
      <c r="T66" s="86"/>
    </row>
    <row r="67" spans="1:20" s="51" customFormat="1" ht="15.75" x14ac:dyDescent="0.25">
      <c r="A67" s="290" t="s">
        <v>365</v>
      </c>
      <c r="B67" s="284" t="s">
        <v>369</v>
      </c>
      <c r="C67" s="217"/>
      <c r="D67" s="50"/>
      <c r="E67" s="50"/>
      <c r="F67" s="221">
        <v>43739</v>
      </c>
      <c r="G67" s="154"/>
      <c r="H67" s="152"/>
      <c r="I67" s="91"/>
      <c r="J67" s="75"/>
      <c r="K67" s="75"/>
      <c r="L67" s="75"/>
      <c r="M67" s="65"/>
      <c r="N67" s="86"/>
      <c r="O67" s="140"/>
      <c r="P67" s="49"/>
      <c r="Q67" s="50"/>
      <c r="R67" s="143"/>
      <c r="S67" s="75"/>
      <c r="T67" s="86"/>
    </row>
    <row r="68" spans="1:20" s="51" customFormat="1" ht="15.75" x14ac:dyDescent="0.25">
      <c r="A68" s="127" t="s">
        <v>366</v>
      </c>
      <c r="B68" s="243" t="s">
        <v>370</v>
      </c>
      <c r="C68" s="217"/>
      <c r="D68" s="50"/>
      <c r="E68" s="50"/>
      <c r="F68" s="221">
        <v>43739</v>
      </c>
      <c r="G68" s="154"/>
      <c r="H68" s="152"/>
      <c r="I68" s="91"/>
      <c r="J68" s="75"/>
      <c r="K68" s="75"/>
      <c r="L68" s="75"/>
      <c r="M68" s="65"/>
      <c r="N68" s="86"/>
      <c r="O68" s="140"/>
      <c r="P68" s="49"/>
      <c r="Q68" s="50"/>
      <c r="R68" s="143"/>
      <c r="S68" s="75"/>
      <c r="T68" s="86"/>
    </row>
    <row r="69" spans="1:20" s="51" customFormat="1" ht="15.75" x14ac:dyDescent="0.25">
      <c r="A69" s="290" t="s">
        <v>367</v>
      </c>
      <c r="B69" s="284" t="s">
        <v>371</v>
      </c>
      <c r="C69" s="217"/>
      <c r="D69" s="50"/>
      <c r="E69" s="50"/>
      <c r="F69" s="221">
        <v>43739</v>
      </c>
      <c r="G69" s="154"/>
      <c r="H69" s="152"/>
      <c r="I69" s="91"/>
      <c r="J69" s="75"/>
      <c r="K69" s="75"/>
      <c r="L69" s="75"/>
      <c r="M69" s="65"/>
      <c r="N69" s="86"/>
      <c r="O69" s="140"/>
      <c r="P69" s="49"/>
      <c r="Q69" s="50"/>
      <c r="R69" s="143"/>
      <c r="S69" s="75"/>
      <c r="T69" s="86"/>
    </row>
    <row r="70" spans="1:20" s="51" customFormat="1" ht="14.25" customHeight="1" x14ac:dyDescent="0.25">
      <c r="A70" s="255" t="s">
        <v>45</v>
      </c>
      <c r="B70" s="284" t="s">
        <v>340</v>
      </c>
      <c r="C70" s="285">
        <v>43501</v>
      </c>
      <c r="D70" s="267">
        <v>43592</v>
      </c>
      <c r="E70" s="267">
        <v>43648</v>
      </c>
      <c r="F70" s="259">
        <v>43739</v>
      </c>
      <c r="G70" s="286" t="s">
        <v>313</v>
      </c>
      <c r="H70" s="261" t="s">
        <v>334</v>
      </c>
      <c r="I70" s="262" t="s">
        <v>29</v>
      </c>
      <c r="J70" s="161" t="s">
        <v>240</v>
      </c>
      <c r="K70" s="161" t="s">
        <v>123</v>
      </c>
      <c r="L70" s="161" t="s">
        <v>114</v>
      </c>
      <c r="M70" s="290"/>
      <c r="N70" s="263" t="s">
        <v>120</v>
      </c>
      <c r="O70" s="264" t="s">
        <v>264</v>
      </c>
      <c r="P70" s="265"/>
      <c r="Q70" s="267"/>
      <c r="R70" s="266"/>
      <c r="S70" s="161"/>
      <c r="T70" s="263"/>
    </row>
    <row r="71" spans="1:20" s="51" customFormat="1" ht="14.25" customHeight="1" x14ac:dyDescent="0.25">
      <c r="A71" s="287" t="s">
        <v>46</v>
      </c>
      <c r="B71" s="288" t="s">
        <v>47</v>
      </c>
      <c r="C71" s="285">
        <v>43473</v>
      </c>
      <c r="D71" s="267">
        <v>43557</v>
      </c>
      <c r="E71" s="267">
        <v>43648</v>
      </c>
      <c r="F71" s="289">
        <v>43774</v>
      </c>
      <c r="G71" s="260" t="s">
        <v>334</v>
      </c>
      <c r="H71" s="261" t="s">
        <v>336</v>
      </c>
      <c r="I71" s="262" t="s">
        <v>165</v>
      </c>
      <c r="J71" s="161"/>
      <c r="K71" s="161"/>
      <c r="L71" s="161"/>
      <c r="M71" s="290"/>
      <c r="N71" s="263"/>
      <c r="O71" s="264" t="s">
        <v>264</v>
      </c>
      <c r="P71" s="265"/>
      <c r="Q71" s="267"/>
      <c r="R71" s="266"/>
      <c r="S71" s="161"/>
      <c r="T71" s="263"/>
    </row>
    <row r="72" spans="1:20" s="51" customFormat="1" ht="14.25" customHeight="1" x14ac:dyDescent="0.25">
      <c r="A72" s="287" t="s">
        <v>48</v>
      </c>
      <c r="B72" s="288" t="s">
        <v>49</v>
      </c>
      <c r="C72" s="285">
        <v>43501</v>
      </c>
      <c r="D72" s="267">
        <v>43557</v>
      </c>
      <c r="E72" s="267">
        <v>43648</v>
      </c>
      <c r="F72" s="281" t="s">
        <v>408</v>
      </c>
      <c r="G72" s="279" t="s">
        <v>334</v>
      </c>
      <c r="H72" s="261" t="s">
        <v>336</v>
      </c>
      <c r="I72" s="262" t="s">
        <v>165</v>
      </c>
      <c r="J72" s="161"/>
      <c r="K72" s="161"/>
      <c r="L72" s="161"/>
      <c r="M72" s="290"/>
      <c r="N72" s="263"/>
      <c r="O72" s="264" t="s">
        <v>264</v>
      </c>
      <c r="P72" s="265"/>
      <c r="Q72" s="267"/>
      <c r="R72" s="266"/>
      <c r="S72" s="161"/>
      <c r="T72" s="263"/>
    </row>
    <row r="73" spans="1:20" s="51" customFormat="1" ht="14.25" customHeight="1" x14ac:dyDescent="0.25">
      <c r="A73" s="280" t="s">
        <v>50</v>
      </c>
      <c r="B73" s="245" t="s">
        <v>51</v>
      </c>
      <c r="C73" s="142">
        <v>43473</v>
      </c>
      <c r="D73" s="50">
        <v>43592</v>
      </c>
      <c r="E73" s="50">
        <v>43648</v>
      </c>
      <c r="F73" s="61"/>
      <c r="G73" s="153" t="s">
        <v>334</v>
      </c>
      <c r="H73" s="152" t="s">
        <v>397</v>
      </c>
      <c r="I73" s="91"/>
      <c r="J73" s="75"/>
      <c r="K73" s="75"/>
      <c r="L73" s="75" t="s">
        <v>114</v>
      </c>
      <c r="M73" s="65"/>
      <c r="N73" s="86"/>
      <c r="O73" s="140" t="s">
        <v>303</v>
      </c>
      <c r="P73" s="49"/>
      <c r="Q73" s="50"/>
      <c r="R73" s="141"/>
      <c r="S73" s="75"/>
      <c r="T73" s="86"/>
    </row>
    <row r="74" spans="1:20" s="51" customFormat="1" ht="14.25" customHeight="1" x14ac:dyDescent="0.25">
      <c r="A74" s="276" t="s">
        <v>90</v>
      </c>
      <c r="B74" s="245" t="s">
        <v>91</v>
      </c>
      <c r="C74" s="142">
        <v>43473</v>
      </c>
      <c r="D74" s="62">
        <v>43557</v>
      </c>
      <c r="E74" s="50">
        <v>43648</v>
      </c>
      <c r="F74" s="61"/>
      <c r="G74" s="153" t="s">
        <v>334</v>
      </c>
      <c r="H74" s="152"/>
      <c r="I74" s="91"/>
      <c r="J74" s="75"/>
      <c r="K74" s="75"/>
      <c r="L74" s="75"/>
      <c r="M74" s="65"/>
      <c r="N74" s="86"/>
      <c r="O74" s="140" t="s">
        <v>303</v>
      </c>
      <c r="P74" s="49"/>
      <c r="Q74" s="50"/>
      <c r="R74" s="141"/>
      <c r="S74" s="75"/>
      <c r="T74" s="86"/>
    </row>
    <row r="75" spans="1:20" s="51" customFormat="1" ht="14.25" customHeight="1" x14ac:dyDescent="0.25">
      <c r="A75" s="53" t="s">
        <v>94</v>
      </c>
      <c r="B75" s="245" t="s">
        <v>95</v>
      </c>
      <c r="C75" s="142">
        <v>43473</v>
      </c>
      <c r="D75" s="62">
        <v>43557</v>
      </c>
      <c r="E75" s="50">
        <v>43648</v>
      </c>
      <c r="F75" s="61"/>
      <c r="G75" s="153" t="s">
        <v>334</v>
      </c>
      <c r="H75" s="152"/>
      <c r="I75" s="91"/>
      <c r="J75" s="75"/>
      <c r="K75" s="75"/>
      <c r="L75" s="75"/>
      <c r="M75" s="65"/>
      <c r="N75" s="86"/>
      <c r="O75" s="140" t="s">
        <v>303</v>
      </c>
      <c r="P75" s="49"/>
      <c r="Q75" s="50"/>
      <c r="R75" s="141"/>
      <c r="S75" s="75"/>
      <c r="T75" s="86"/>
    </row>
    <row r="76" spans="1:20" s="51" customFormat="1" ht="14.25" customHeight="1" x14ac:dyDescent="0.25">
      <c r="A76" s="276" t="s">
        <v>104</v>
      </c>
      <c r="B76" s="245" t="s">
        <v>103</v>
      </c>
      <c r="C76" s="142">
        <v>43473</v>
      </c>
      <c r="D76" s="62"/>
      <c r="E76" s="50">
        <v>43648</v>
      </c>
      <c r="F76" s="221">
        <v>43739</v>
      </c>
      <c r="G76" s="153" t="s">
        <v>334</v>
      </c>
      <c r="H76" s="152"/>
      <c r="I76" s="91"/>
      <c r="J76" s="75"/>
      <c r="K76" s="75"/>
      <c r="L76" s="75"/>
      <c r="M76" s="65"/>
      <c r="N76" s="86"/>
      <c r="O76" s="140" t="s">
        <v>303</v>
      </c>
      <c r="P76" s="49"/>
      <c r="Q76" s="50"/>
      <c r="R76" s="141"/>
      <c r="S76" s="75"/>
      <c r="T76" s="86"/>
    </row>
    <row r="77" spans="1:20" s="51" customFormat="1" ht="14.25" customHeight="1" x14ac:dyDescent="0.25">
      <c r="A77" s="276" t="s">
        <v>137</v>
      </c>
      <c r="B77" s="277" t="s">
        <v>142</v>
      </c>
      <c r="C77" s="285">
        <v>43473</v>
      </c>
      <c r="D77" s="258">
        <v>43557</v>
      </c>
      <c r="E77" s="267">
        <v>43648</v>
      </c>
      <c r="F77" s="259">
        <v>43739</v>
      </c>
      <c r="G77" s="279" t="s">
        <v>313</v>
      </c>
      <c r="H77" s="261" t="s">
        <v>334</v>
      </c>
      <c r="I77" s="262"/>
      <c r="J77" s="161"/>
      <c r="K77" s="161"/>
      <c r="L77" s="161"/>
      <c r="M77" s="290"/>
      <c r="N77" s="263" t="s">
        <v>120</v>
      </c>
      <c r="O77" s="264" t="s">
        <v>264</v>
      </c>
      <c r="P77" s="265"/>
      <c r="Q77" s="267"/>
      <c r="R77" s="266"/>
      <c r="S77" s="161"/>
      <c r="T77" s="263"/>
    </row>
    <row r="78" spans="1:20" s="51" customFormat="1" ht="14.25" customHeight="1" x14ac:dyDescent="0.25">
      <c r="A78" s="53" t="s">
        <v>138</v>
      </c>
      <c r="B78" s="245" t="s">
        <v>139</v>
      </c>
      <c r="C78" s="142">
        <v>43473</v>
      </c>
      <c r="D78" s="62">
        <v>43557</v>
      </c>
      <c r="E78" s="50">
        <v>43648</v>
      </c>
      <c r="F78" s="221">
        <v>43739</v>
      </c>
      <c r="G78" s="153" t="s">
        <v>334</v>
      </c>
      <c r="H78" s="152" t="s">
        <v>397</v>
      </c>
      <c r="I78" s="91" t="s">
        <v>216</v>
      </c>
      <c r="J78" s="75"/>
      <c r="K78" s="75" t="s">
        <v>123</v>
      </c>
      <c r="L78" s="75" t="s">
        <v>166</v>
      </c>
      <c r="M78" s="65"/>
      <c r="N78" s="86"/>
      <c r="O78" s="140" t="s">
        <v>264</v>
      </c>
      <c r="P78" s="49"/>
      <c r="Q78" s="50"/>
      <c r="R78" s="141"/>
      <c r="S78" s="75"/>
      <c r="T78" s="86"/>
    </row>
    <row r="79" spans="1:20" s="51" customFormat="1" ht="14.25" customHeight="1" x14ac:dyDescent="0.25">
      <c r="A79" s="53" t="s">
        <v>154</v>
      </c>
      <c r="B79" s="245" t="s">
        <v>159</v>
      </c>
      <c r="C79" s="142">
        <v>43473</v>
      </c>
      <c r="D79" s="62">
        <v>43557</v>
      </c>
      <c r="E79" s="50">
        <v>43648</v>
      </c>
      <c r="F79" s="221">
        <v>43739</v>
      </c>
      <c r="G79" s="153" t="s">
        <v>313</v>
      </c>
      <c r="H79" s="152"/>
      <c r="I79" s="91"/>
      <c r="J79" s="75"/>
      <c r="K79" s="75"/>
      <c r="L79" s="75"/>
      <c r="M79" s="65"/>
      <c r="N79" s="86"/>
      <c r="O79" s="140"/>
      <c r="P79" s="49"/>
      <c r="Q79" s="50"/>
      <c r="R79" s="141"/>
      <c r="S79" s="75"/>
      <c r="T79" s="86"/>
    </row>
    <row r="80" spans="1:20" s="51" customFormat="1" ht="14.25" customHeight="1" x14ac:dyDescent="0.25">
      <c r="A80" s="53" t="s">
        <v>290</v>
      </c>
      <c r="B80" s="245" t="s">
        <v>291</v>
      </c>
      <c r="C80" s="142"/>
      <c r="D80" s="62"/>
      <c r="E80" s="50">
        <v>43648</v>
      </c>
      <c r="F80" s="221">
        <v>43739</v>
      </c>
      <c r="G80" s="153" t="s">
        <v>334</v>
      </c>
      <c r="H80" s="152"/>
      <c r="I80" s="91"/>
      <c r="J80" s="75"/>
      <c r="K80" s="75"/>
      <c r="L80" s="75"/>
      <c r="M80" s="65"/>
      <c r="N80" s="86"/>
      <c r="O80" s="140" t="s">
        <v>303</v>
      </c>
      <c r="P80" s="49"/>
      <c r="Q80" s="50"/>
      <c r="R80" s="141"/>
      <c r="S80" s="75"/>
      <c r="T80" s="86"/>
    </row>
    <row r="81" spans="1:24" s="51" customFormat="1" ht="14.25" customHeight="1" x14ac:dyDescent="0.25">
      <c r="A81" s="368" t="s">
        <v>373</v>
      </c>
      <c r="B81" s="277" t="s">
        <v>374</v>
      </c>
      <c r="C81" s="218"/>
      <c r="D81" s="62"/>
      <c r="E81" s="50"/>
      <c r="F81" s="221">
        <v>43739</v>
      </c>
      <c r="G81" s="153"/>
      <c r="H81" s="152"/>
      <c r="I81" s="91"/>
      <c r="J81" s="75"/>
      <c r="K81" s="75"/>
      <c r="L81" s="75"/>
      <c r="M81" s="65"/>
      <c r="N81" s="86"/>
      <c r="O81" s="140" t="s">
        <v>303</v>
      </c>
      <c r="P81" s="49"/>
      <c r="Q81" s="50"/>
      <c r="R81" s="141"/>
      <c r="S81" s="75"/>
      <c r="T81" s="86"/>
    </row>
    <row r="82" spans="1:24" s="51" customFormat="1" ht="14.25" customHeight="1" x14ac:dyDescent="0.25">
      <c r="A82" s="47" t="s">
        <v>172</v>
      </c>
      <c r="B82" s="249" t="s">
        <v>171</v>
      </c>
      <c r="C82" s="142">
        <v>43501</v>
      </c>
      <c r="D82" s="62">
        <v>43557</v>
      </c>
      <c r="E82" s="50">
        <v>43648</v>
      </c>
      <c r="F82" s="61"/>
      <c r="G82" s="153" t="s">
        <v>334</v>
      </c>
      <c r="H82" s="152"/>
      <c r="I82" s="91"/>
      <c r="J82" s="75"/>
      <c r="K82" s="75"/>
      <c r="L82" s="75"/>
      <c r="M82" s="65"/>
      <c r="N82" s="86"/>
      <c r="O82" s="140" t="s">
        <v>303</v>
      </c>
      <c r="P82" s="49"/>
      <c r="Q82" s="50"/>
      <c r="R82" s="141"/>
      <c r="S82" s="75"/>
      <c r="T82" s="86"/>
    </row>
    <row r="83" spans="1:24" s="51" customFormat="1" ht="14.25" customHeight="1" x14ac:dyDescent="0.25">
      <c r="A83" s="54" t="s">
        <v>85</v>
      </c>
      <c r="B83" s="245" t="s">
        <v>86</v>
      </c>
      <c r="C83" s="142">
        <v>43473</v>
      </c>
      <c r="D83" s="62"/>
      <c r="E83" s="50"/>
      <c r="F83" s="61"/>
      <c r="G83" s="153"/>
      <c r="H83" s="152"/>
      <c r="I83" s="91"/>
      <c r="J83" s="75"/>
      <c r="K83" s="75"/>
      <c r="L83" s="75"/>
      <c r="M83" s="65"/>
      <c r="N83" s="86"/>
      <c r="O83" s="140" t="s">
        <v>303</v>
      </c>
      <c r="P83" s="49"/>
      <c r="Q83" s="50"/>
      <c r="R83" s="72"/>
      <c r="S83" s="75"/>
      <c r="T83" s="86"/>
    </row>
    <row r="84" spans="1:24" s="51" customFormat="1" ht="16.5" customHeight="1" x14ac:dyDescent="0.25">
      <c r="A84" s="270" t="s">
        <v>130</v>
      </c>
      <c r="B84" s="277" t="s">
        <v>131</v>
      </c>
      <c r="C84" s="285">
        <v>43473</v>
      </c>
      <c r="D84" s="281">
        <v>39905</v>
      </c>
      <c r="E84" s="267">
        <v>43648</v>
      </c>
      <c r="F84" s="281" t="s">
        <v>407</v>
      </c>
      <c r="G84" s="279" t="s">
        <v>334</v>
      </c>
      <c r="H84" s="261" t="s">
        <v>397</v>
      </c>
      <c r="I84" s="262" t="s">
        <v>166</v>
      </c>
      <c r="J84" s="161" t="s">
        <v>240</v>
      </c>
      <c r="K84" s="161" t="s">
        <v>123</v>
      </c>
      <c r="L84" s="161" t="s">
        <v>114</v>
      </c>
      <c r="M84" s="290"/>
      <c r="N84" s="263"/>
      <c r="O84" s="264" t="s">
        <v>264</v>
      </c>
      <c r="P84" s="265"/>
      <c r="Q84" s="267"/>
      <c r="R84" s="272"/>
      <c r="S84" s="272"/>
      <c r="T84" s="263"/>
    </row>
    <row r="85" spans="1:24" s="51" customFormat="1" ht="14.25" customHeight="1" x14ac:dyDescent="0.25">
      <c r="A85" s="290" t="s">
        <v>147</v>
      </c>
      <c r="B85" s="277" t="s">
        <v>148</v>
      </c>
      <c r="C85" s="285">
        <v>43473</v>
      </c>
      <c r="D85" s="258">
        <v>43557</v>
      </c>
      <c r="E85" s="267">
        <v>43648</v>
      </c>
      <c r="F85" s="259">
        <v>43739</v>
      </c>
      <c r="G85" s="279" t="s">
        <v>313</v>
      </c>
      <c r="H85" s="261" t="s">
        <v>334</v>
      </c>
      <c r="I85" s="262" t="s">
        <v>165</v>
      </c>
      <c r="J85" s="161"/>
      <c r="K85" s="161"/>
      <c r="L85" s="161"/>
      <c r="M85" s="290"/>
      <c r="N85" s="263"/>
      <c r="O85" s="264" t="s">
        <v>264</v>
      </c>
      <c r="P85" s="265"/>
      <c r="Q85" s="267"/>
      <c r="R85" s="120"/>
      <c r="S85" s="161"/>
      <c r="T85" s="263"/>
    </row>
    <row r="86" spans="1:24" s="51" customFormat="1" ht="14.25" customHeight="1" x14ac:dyDescent="0.25">
      <c r="A86" s="52" t="s">
        <v>52</v>
      </c>
      <c r="B86" s="245" t="s">
        <v>53</v>
      </c>
      <c r="C86" s="142">
        <v>43529</v>
      </c>
      <c r="D86" s="62"/>
      <c r="E86" s="50"/>
      <c r="F86" s="61"/>
      <c r="G86" s="153" t="s">
        <v>334</v>
      </c>
      <c r="H86" s="152"/>
      <c r="I86" s="91"/>
      <c r="J86" s="75"/>
      <c r="K86" s="75"/>
      <c r="L86" s="75" t="s">
        <v>166</v>
      </c>
      <c r="M86" s="65"/>
      <c r="N86" s="86"/>
      <c r="O86" s="140" t="s">
        <v>303</v>
      </c>
      <c r="P86" s="49"/>
      <c r="Q86" s="50"/>
      <c r="R86" s="72"/>
      <c r="S86" s="75"/>
      <c r="T86" s="86"/>
    </row>
    <row r="87" spans="1:24" s="51" customFormat="1" ht="14.25" customHeight="1" x14ac:dyDescent="0.25">
      <c r="A87" s="280" t="s">
        <v>93</v>
      </c>
      <c r="B87" s="277" t="s">
        <v>92</v>
      </c>
      <c r="C87" s="142">
        <v>43473</v>
      </c>
      <c r="D87" s="62">
        <v>43557</v>
      </c>
      <c r="E87" s="50">
        <v>43711</v>
      </c>
      <c r="F87" s="61" t="s">
        <v>409</v>
      </c>
      <c r="G87" s="153" t="s">
        <v>334</v>
      </c>
      <c r="H87" s="152"/>
      <c r="I87" s="91" t="s">
        <v>166</v>
      </c>
      <c r="J87" s="75"/>
      <c r="K87" s="75"/>
      <c r="L87" s="75" t="s">
        <v>166</v>
      </c>
      <c r="M87" s="65"/>
      <c r="N87" s="86"/>
      <c r="O87" s="140" t="s">
        <v>303</v>
      </c>
      <c r="P87" s="49"/>
      <c r="Q87" s="50"/>
      <c r="R87" s="72"/>
      <c r="S87" s="75"/>
      <c r="T87" s="86"/>
    </row>
    <row r="88" spans="1:24" s="51" customFormat="1" ht="14.25" customHeight="1" x14ac:dyDescent="0.25">
      <c r="A88" s="56" t="s">
        <v>162</v>
      </c>
      <c r="B88" s="245" t="s">
        <v>163</v>
      </c>
      <c r="C88" s="142">
        <v>43501</v>
      </c>
      <c r="D88" s="62"/>
      <c r="E88" s="50">
        <v>43648</v>
      </c>
      <c r="F88" s="221">
        <v>43739</v>
      </c>
      <c r="G88" s="153" t="s">
        <v>334</v>
      </c>
      <c r="H88" s="152"/>
      <c r="I88" s="91"/>
      <c r="J88" s="75"/>
      <c r="K88" s="75"/>
      <c r="L88" s="75"/>
      <c r="M88" s="65"/>
      <c r="N88" s="86"/>
      <c r="O88" s="140" t="s">
        <v>303</v>
      </c>
      <c r="P88" s="49"/>
      <c r="Q88" s="50"/>
      <c r="R88" s="72"/>
      <c r="S88" s="75"/>
      <c r="T88" s="86"/>
    </row>
    <row r="89" spans="1:24" s="51" customFormat="1" ht="31.5" x14ac:dyDescent="0.25">
      <c r="A89" s="119" t="s">
        <v>227</v>
      </c>
      <c r="B89" s="250" t="s">
        <v>228</v>
      </c>
      <c r="C89" s="142"/>
      <c r="D89" s="62"/>
      <c r="E89" s="50"/>
      <c r="F89" s="61"/>
      <c r="G89" s="153" t="s">
        <v>334</v>
      </c>
      <c r="H89" s="152"/>
      <c r="I89" s="91"/>
      <c r="J89" s="75"/>
      <c r="K89" s="75"/>
      <c r="L89" s="75"/>
      <c r="M89" s="65"/>
      <c r="N89" s="86"/>
      <c r="O89" s="140" t="s">
        <v>303</v>
      </c>
      <c r="P89" s="49"/>
      <c r="Q89" s="50"/>
      <c r="R89" s="72"/>
      <c r="S89" s="75"/>
      <c r="T89" s="86"/>
    </row>
    <row r="90" spans="1:24" s="51" customFormat="1" ht="15.75" x14ac:dyDescent="0.25">
      <c r="A90" s="57" t="s">
        <v>145</v>
      </c>
      <c r="B90" s="245" t="s">
        <v>146</v>
      </c>
      <c r="C90" s="142"/>
      <c r="D90" s="62"/>
      <c r="E90" s="50"/>
      <c r="F90" s="61"/>
      <c r="G90" s="153" t="s">
        <v>313</v>
      </c>
      <c r="H90" s="152" t="s">
        <v>334</v>
      </c>
      <c r="I90" s="91"/>
      <c r="J90" s="75"/>
      <c r="K90" s="75"/>
      <c r="L90" s="75"/>
      <c r="M90" s="65"/>
      <c r="N90" s="86"/>
      <c r="O90" s="140" t="s">
        <v>303</v>
      </c>
      <c r="P90" s="49"/>
      <c r="Q90" s="50"/>
      <c r="R90" s="72"/>
      <c r="S90" s="75"/>
      <c r="T90" s="86"/>
    </row>
    <row r="91" spans="1:24" s="51" customFormat="1" ht="15.75" x14ac:dyDescent="0.25">
      <c r="A91" s="57" t="s">
        <v>211</v>
      </c>
      <c r="B91" s="245" t="s">
        <v>212</v>
      </c>
      <c r="C91" s="142">
        <v>43529</v>
      </c>
      <c r="D91" s="62">
        <v>43557</v>
      </c>
      <c r="E91" s="50">
        <v>43648</v>
      </c>
      <c r="F91" s="61"/>
      <c r="G91" s="153"/>
      <c r="H91" s="152"/>
      <c r="I91" s="91"/>
      <c r="J91" s="75"/>
      <c r="K91" s="75"/>
      <c r="L91" s="75"/>
      <c r="M91" s="65"/>
      <c r="N91" s="86"/>
      <c r="O91" s="140" t="s">
        <v>303</v>
      </c>
      <c r="P91" s="49"/>
      <c r="Q91" s="50"/>
      <c r="R91" s="72"/>
      <c r="S91" s="75"/>
      <c r="T91" s="86"/>
    </row>
    <row r="92" spans="1:24" s="51" customFormat="1" ht="15.75" x14ac:dyDescent="0.25">
      <c r="A92" s="65" t="s">
        <v>89</v>
      </c>
      <c r="B92" s="245" t="s">
        <v>62</v>
      </c>
      <c r="C92" s="142"/>
      <c r="D92" s="62"/>
      <c r="E92" s="50"/>
      <c r="F92" s="61"/>
      <c r="G92" s="153"/>
      <c r="H92" s="152"/>
      <c r="I92" s="91"/>
      <c r="J92" s="75"/>
      <c r="K92" s="75"/>
      <c r="L92" s="75" t="s">
        <v>114</v>
      </c>
      <c r="M92" s="65"/>
      <c r="N92" s="86"/>
      <c r="O92" s="140" t="s">
        <v>303</v>
      </c>
      <c r="P92" s="49"/>
      <c r="Q92" s="50"/>
      <c r="R92" s="72"/>
      <c r="S92" s="75"/>
      <c r="T92" s="86"/>
    </row>
    <row r="93" spans="1:24" s="51" customFormat="1" ht="16.5" thickBot="1" x14ac:dyDescent="0.3">
      <c r="A93" s="58" t="s">
        <v>101</v>
      </c>
      <c r="B93" s="251" t="s">
        <v>105</v>
      </c>
      <c r="C93" s="145">
        <v>43108</v>
      </c>
      <c r="D93" s="66">
        <v>43557</v>
      </c>
      <c r="E93" s="60"/>
      <c r="F93" s="222"/>
      <c r="G93" s="155" t="s">
        <v>334</v>
      </c>
      <c r="H93" s="156"/>
      <c r="I93" s="147"/>
      <c r="J93" s="148"/>
      <c r="K93" s="148"/>
      <c r="L93" s="148"/>
      <c r="M93" s="360"/>
      <c r="N93" s="146"/>
      <c r="O93" s="149" t="s">
        <v>303</v>
      </c>
      <c r="P93" s="59"/>
      <c r="Q93" s="60"/>
      <c r="R93" s="150"/>
      <c r="S93" s="148"/>
      <c r="T93" s="146"/>
    </row>
    <row r="94" spans="1:24" ht="15" customHeight="1" x14ac:dyDescent="0.25">
      <c r="W94" s="51"/>
      <c r="X94" s="51"/>
    </row>
    <row r="95" spans="1:24" ht="15" customHeight="1" x14ac:dyDescent="0.25">
      <c r="C95" s="42"/>
      <c r="W95" s="51"/>
      <c r="X95" s="51"/>
    </row>
    <row r="96" spans="1:24" ht="15" customHeight="1" x14ac:dyDescent="0.25">
      <c r="W96" s="51"/>
      <c r="X96" s="51"/>
    </row>
  </sheetData>
  <sheetProtection password="CCF0" sheet="1" objects="1" scenarios="1"/>
  <mergeCells count="6">
    <mergeCell ref="P1:T1"/>
    <mergeCell ref="A1:A2"/>
    <mergeCell ref="B1:B2"/>
    <mergeCell ref="G1:H1"/>
    <mergeCell ref="I1:N1"/>
    <mergeCell ref="C1:F1"/>
  </mergeCells>
  <pageMargins left="0.5" right="0.5" top="0.5" bottom="0.5" header="0" footer="0"/>
  <pageSetup scale="73" fitToHeight="0" orientation="landscape" r:id="rId1"/>
  <headerFooter>
    <oddHeader>&amp;LCVMA Chapter 27-3&amp;CROAD WARRIOR ANNUAL QUALIFICATIONS TRACKING&amp;R&amp;D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25" workbookViewId="0">
      <selection activeCell="H12" sqref="H12"/>
    </sheetView>
  </sheetViews>
  <sheetFormatPr defaultRowHeight="15" x14ac:dyDescent="0.25"/>
  <cols>
    <col min="1" max="1" width="18.140625" customWidth="1"/>
    <col min="2" max="2" width="15.42578125" customWidth="1"/>
    <col min="3" max="3" width="34.85546875" customWidth="1"/>
    <col min="4" max="4" width="12.7109375" customWidth="1"/>
    <col min="5" max="5" width="16.42578125" bestFit="1" customWidth="1"/>
    <col min="6" max="6" width="13.140625" bestFit="1" customWidth="1"/>
    <col min="7" max="7" width="13.42578125" bestFit="1" customWidth="1"/>
    <col min="8" max="8" width="28.7109375" bestFit="1" customWidth="1"/>
  </cols>
  <sheetData>
    <row r="1" spans="1:8" ht="30" x14ac:dyDescent="0.25">
      <c r="A1" s="123" t="s">
        <v>255</v>
      </c>
      <c r="B1" s="123" t="s">
        <v>256</v>
      </c>
      <c r="C1" s="123" t="s">
        <v>260</v>
      </c>
      <c r="D1" s="122" t="s">
        <v>259</v>
      </c>
      <c r="E1" s="122" t="s">
        <v>269</v>
      </c>
      <c r="F1" s="122" t="s">
        <v>257</v>
      </c>
      <c r="G1" s="122" t="s">
        <v>258</v>
      </c>
      <c r="H1" s="232" t="s">
        <v>386</v>
      </c>
    </row>
    <row r="2" spans="1:8" x14ac:dyDescent="0.25">
      <c r="A2" s="123" t="s">
        <v>263</v>
      </c>
      <c r="B2" s="123" t="s">
        <v>262</v>
      </c>
      <c r="C2" s="123" t="s">
        <v>266</v>
      </c>
      <c r="D2" s="128">
        <v>43582</v>
      </c>
      <c r="E2" s="122">
        <v>5</v>
      </c>
      <c r="F2" s="122">
        <v>4245</v>
      </c>
      <c r="G2" s="122" t="s">
        <v>264</v>
      </c>
      <c r="H2" s="233"/>
    </row>
    <row r="3" spans="1:8" x14ac:dyDescent="0.25">
      <c r="A3" s="123" t="s">
        <v>263</v>
      </c>
      <c r="B3" s="123" t="s">
        <v>262</v>
      </c>
      <c r="C3" s="123" t="s">
        <v>268</v>
      </c>
      <c r="D3" s="128">
        <v>43590</v>
      </c>
      <c r="E3" s="122">
        <v>4</v>
      </c>
      <c r="F3" s="122">
        <v>4837</v>
      </c>
      <c r="G3" s="122" t="s">
        <v>264</v>
      </c>
      <c r="H3" s="233"/>
    </row>
    <row r="4" spans="1:8" x14ac:dyDescent="0.25">
      <c r="A4" s="123" t="s">
        <v>270</v>
      </c>
      <c r="B4" s="123" t="s">
        <v>271</v>
      </c>
      <c r="C4" s="123" t="s">
        <v>274</v>
      </c>
      <c r="D4" s="128">
        <v>43603</v>
      </c>
      <c r="E4" s="122">
        <v>8</v>
      </c>
      <c r="F4" s="122">
        <v>720</v>
      </c>
      <c r="G4" s="122" t="s">
        <v>272</v>
      </c>
      <c r="H4" s="233"/>
    </row>
    <row r="5" spans="1:8" x14ac:dyDescent="0.25">
      <c r="A5" s="123" t="s">
        <v>265</v>
      </c>
      <c r="B5" s="123" t="s">
        <v>263</v>
      </c>
      <c r="C5" s="123" t="s">
        <v>267</v>
      </c>
      <c r="D5" s="128">
        <v>43617</v>
      </c>
      <c r="E5" s="122">
        <v>13</v>
      </c>
      <c r="F5" s="122">
        <v>660</v>
      </c>
      <c r="G5" s="122" t="s">
        <v>264</v>
      </c>
      <c r="H5" s="233"/>
    </row>
    <row r="6" spans="1:8" x14ac:dyDescent="0.25">
      <c r="A6" s="123" t="s">
        <v>262</v>
      </c>
      <c r="B6" s="123" t="s">
        <v>263</v>
      </c>
      <c r="C6" s="123" t="s">
        <v>261</v>
      </c>
      <c r="D6" s="128">
        <v>43618</v>
      </c>
      <c r="E6" s="122">
        <v>7</v>
      </c>
      <c r="F6" s="122">
        <v>1584</v>
      </c>
      <c r="G6" s="122" t="s">
        <v>264</v>
      </c>
      <c r="H6" s="233"/>
    </row>
    <row r="7" spans="1:8" x14ac:dyDescent="0.25">
      <c r="A7" s="130" t="s">
        <v>295</v>
      </c>
      <c r="B7" s="130" t="s">
        <v>263</v>
      </c>
      <c r="C7" s="130" t="s">
        <v>296</v>
      </c>
      <c r="D7" s="128">
        <v>43631</v>
      </c>
      <c r="E7" s="122">
        <v>12</v>
      </c>
      <c r="F7" s="122">
        <v>588</v>
      </c>
      <c r="G7" s="129" t="s">
        <v>264</v>
      </c>
      <c r="H7" s="233"/>
    </row>
    <row r="8" spans="1:8" x14ac:dyDescent="0.25">
      <c r="A8" s="130" t="s">
        <v>292</v>
      </c>
      <c r="B8" s="130" t="s">
        <v>293</v>
      </c>
      <c r="C8" s="130" t="s">
        <v>294</v>
      </c>
      <c r="D8" s="128">
        <v>43638</v>
      </c>
      <c r="E8" s="122">
        <v>8</v>
      </c>
      <c r="F8" s="122">
        <v>1232</v>
      </c>
      <c r="G8" s="129" t="s">
        <v>264</v>
      </c>
      <c r="H8" s="233"/>
    </row>
    <row r="9" spans="1:8" x14ac:dyDescent="0.25">
      <c r="A9" s="130" t="s">
        <v>262</v>
      </c>
      <c r="B9" s="130" t="s">
        <v>297</v>
      </c>
      <c r="C9" s="130" t="s">
        <v>298</v>
      </c>
      <c r="D9" s="128">
        <v>43645</v>
      </c>
      <c r="E9" s="122">
        <v>6</v>
      </c>
      <c r="F9" s="122">
        <v>1152</v>
      </c>
      <c r="G9" s="129" t="s">
        <v>264</v>
      </c>
      <c r="H9" s="233"/>
    </row>
    <row r="10" spans="1:8" ht="30" x14ac:dyDescent="0.25">
      <c r="A10" s="130" t="s">
        <v>271</v>
      </c>
      <c r="B10" s="130" t="s">
        <v>300</v>
      </c>
      <c r="C10" s="130" t="s">
        <v>314</v>
      </c>
      <c r="D10" s="128">
        <v>43645</v>
      </c>
      <c r="E10" s="122">
        <v>6</v>
      </c>
      <c r="F10" s="122">
        <v>570</v>
      </c>
      <c r="G10" s="129" t="s">
        <v>264</v>
      </c>
      <c r="H10" s="233"/>
    </row>
    <row r="11" spans="1:8" x14ac:dyDescent="0.25">
      <c r="A11" s="130" t="s">
        <v>262</v>
      </c>
      <c r="B11" s="130" t="s">
        <v>271</v>
      </c>
      <c r="C11" s="130" t="s">
        <v>299</v>
      </c>
      <c r="D11" s="128">
        <v>43652</v>
      </c>
      <c r="E11" s="122">
        <v>12</v>
      </c>
      <c r="F11" s="122">
        <v>1008</v>
      </c>
      <c r="G11" s="129" t="s">
        <v>264</v>
      </c>
      <c r="H11" s="233"/>
    </row>
    <row r="12" spans="1:8" x14ac:dyDescent="0.25">
      <c r="A12" s="123" t="s">
        <v>265</v>
      </c>
      <c r="B12" s="123" t="s">
        <v>263</v>
      </c>
      <c r="C12" s="123" t="s">
        <v>302</v>
      </c>
      <c r="D12" s="128">
        <v>43659</v>
      </c>
      <c r="E12" s="122">
        <v>16</v>
      </c>
      <c r="F12" s="122">
        <v>1235</v>
      </c>
      <c r="G12" s="122" t="s">
        <v>303</v>
      </c>
      <c r="H12" s="233" t="s">
        <v>388</v>
      </c>
    </row>
    <row r="13" spans="1:8" x14ac:dyDescent="0.25">
      <c r="A13" s="123" t="s">
        <v>295</v>
      </c>
      <c r="B13" s="123" t="s">
        <v>263</v>
      </c>
      <c r="C13" s="123" t="s">
        <v>304</v>
      </c>
      <c r="D13" s="128">
        <v>43659</v>
      </c>
      <c r="E13" s="122">
        <v>21</v>
      </c>
      <c r="F13" s="122">
        <v>1125</v>
      </c>
      <c r="G13" s="122" t="s">
        <v>264</v>
      </c>
      <c r="H13" s="233"/>
    </row>
    <row r="14" spans="1:8" x14ac:dyDescent="0.25">
      <c r="A14" s="123"/>
      <c r="B14" s="123"/>
      <c r="C14" s="123" t="s">
        <v>308</v>
      </c>
      <c r="D14" s="128">
        <v>43659</v>
      </c>
      <c r="E14" s="122">
        <v>9</v>
      </c>
      <c r="F14" s="122">
        <v>540</v>
      </c>
      <c r="G14" s="122" t="s">
        <v>264</v>
      </c>
      <c r="H14" s="233"/>
    </row>
    <row r="15" spans="1:8" ht="30" x14ac:dyDescent="0.25">
      <c r="A15" s="123" t="s">
        <v>309</v>
      </c>
      <c r="B15" s="123" t="s">
        <v>310</v>
      </c>
      <c r="C15" s="123" t="s">
        <v>311</v>
      </c>
      <c r="D15" s="128">
        <v>43666</v>
      </c>
      <c r="E15" s="122">
        <v>18</v>
      </c>
      <c r="F15" s="122">
        <v>5046</v>
      </c>
      <c r="G15" s="122" t="s">
        <v>264</v>
      </c>
      <c r="H15" s="233"/>
    </row>
    <row r="16" spans="1:8" x14ac:dyDescent="0.25">
      <c r="A16" s="123" t="s">
        <v>318</v>
      </c>
      <c r="B16" s="123" t="s">
        <v>263</v>
      </c>
      <c r="C16" s="123" t="s">
        <v>320</v>
      </c>
      <c r="D16" s="128">
        <v>43672</v>
      </c>
      <c r="E16" s="122">
        <v>6</v>
      </c>
      <c r="F16" s="122">
        <v>337</v>
      </c>
      <c r="G16" s="122" t="s">
        <v>264</v>
      </c>
      <c r="H16" s="233"/>
    </row>
    <row r="17" spans="1:8" x14ac:dyDescent="0.25">
      <c r="A17" s="123"/>
      <c r="B17" s="123"/>
      <c r="C17" s="123" t="s">
        <v>319</v>
      </c>
      <c r="D17" s="128">
        <v>43675</v>
      </c>
      <c r="E17" s="122">
        <v>6</v>
      </c>
      <c r="F17" s="122">
        <v>233</v>
      </c>
      <c r="G17" s="122"/>
      <c r="H17" s="233"/>
    </row>
    <row r="18" spans="1:8" x14ac:dyDescent="0.25">
      <c r="A18" s="123"/>
      <c r="B18" s="123"/>
      <c r="C18" s="123" t="s">
        <v>321</v>
      </c>
      <c r="D18" s="128">
        <v>43676</v>
      </c>
      <c r="E18" s="122">
        <v>8</v>
      </c>
      <c r="F18" s="122">
        <v>538</v>
      </c>
      <c r="G18" s="122"/>
      <c r="H18" s="233"/>
    </row>
    <row r="19" spans="1:8" x14ac:dyDescent="0.25">
      <c r="A19" s="123" t="s">
        <v>383</v>
      </c>
      <c r="B19" s="123" t="s">
        <v>293</v>
      </c>
      <c r="C19" s="123" t="s">
        <v>384</v>
      </c>
      <c r="D19" s="128">
        <v>43687</v>
      </c>
      <c r="E19" s="122">
        <v>9</v>
      </c>
      <c r="F19" s="122">
        <v>1224</v>
      </c>
      <c r="G19" s="122" t="s">
        <v>264</v>
      </c>
      <c r="H19" s="233"/>
    </row>
    <row r="20" spans="1:8" ht="30" x14ac:dyDescent="0.25">
      <c r="A20" s="130" t="s">
        <v>265</v>
      </c>
      <c r="B20" s="130" t="s">
        <v>263</v>
      </c>
      <c r="C20" s="130" t="s">
        <v>337</v>
      </c>
      <c r="D20" s="128">
        <v>43701</v>
      </c>
      <c r="E20" s="122">
        <v>3</v>
      </c>
      <c r="F20" s="122">
        <v>1490</v>
      </c>
      <c r="G20" s="129" t="s">
        <v>264</v>
      </c>
      <c r="H20" s="233"/>
    </row>
    <row r="21" spans="1:8" ht="30" x14ac:dyDescent="0.25">
      <c r="A21" s="130" t="s">
        <v>271</v>
      </c>
      <c r="B21" s="123" t="s">
        <v>297</v>
      </c>
      <c r="C21" s="130" t="s">
        <v>338</v>
      </c>
      <c r="D21" s="128">
        <v>43701</v>
      </c>
      <c r="E21" s="122">
        <v>5</v>
      </c>
      <c r="F21" s="122">
        <v>2105</v>
      </c>
      <c r="G21" s="129" t="s">
        <v>264</v>
      </c>
      <c r="H21" s="233"/>
    </row>
    <row r="22" spans="1:8" x14ac:dyDescent="0.25">
      <c r="A22" s="123" t="s">
        <v>265</v>
      </c>
      <c r="B22" s="123" t="s">
        <v>263</v>
      </c>
      <c r="C22" s="123" t="s">
        <v>343</v>
      </c>
      <c r="D22" s="128">
        <v>43706</v>
      </c>
      <c r="E22" s="122">
        <v>4</v>
      </c>
      <c r="F22" s="122">
        <v>7118</v>
      </c>
      <c r="G22" s="122" t="s">
        <v>264</v>
      </c>
      <c r="H22" s="233"/>
    </row>
    <row r="23" spans="1:8" x14ac:dyDescent="0.25">
      <c r="A23" s="123" t="s">
        <v>356</v>
      </c>
      <c r="B23" s="123"/>
      <c r="C23" s="123" t="s">
        <v>359</v>
      </c>
      <c r="D23" s="128">
        <v>43708</v>
      </c>
      <c r="E23" s="122">
        <v>4</v>
      </c>
      <c r="F23" s="122">
        <v>265</v>
      </c>
      <c r="G23" s="122" t="s">
        <v>264</v>
      </c>
      <c r="H23" s="233"/>
    </row>
    <row r="24" spans="1:8" x14ac:dyDescent="0.25">
      <c r="A24" s="123" t="s">
        <v>297</v>
      </c>
      <c r="B24" s="123"/>
      <c r="C24" s="123" t="s">
        <v>346</v>
      </c>
      <c r="D24" s="128">
        <v>43708</v>
      </c>
      <c r="E24" s="122">
        <v>10</v>
      </c>
      <c r="F24" s="122">
        <v>2738</v>
      </c>
      <c r="G24" s="122" t="s">
        <v>264</v>
      </c>
      <c r="H24" s="233"/>
    </row>
    <row r="25" spans="1:8" x14ac:dyDescent="0.25">
      <c r="A25" s="123" t="s">
        <v>263</v>
      </c>
      <c r="B25" s="123" t="s">
        <v>293</v>
      </c>
      <c r="C25" s="123" t="s">
        <v>352</v>
      </c>
      <c r="D25" s="128">
        <v>43715</v>
      </c>
      <c r="E25" s="122">
        <v>8</v>
      </c>
      <c r="F25" s="122"/>
      <c r="G25" s="122" t="s">
        <v>264</v>
      </c>
      <c r="H25" s="233"/>
    </row>
    <row r="26" spans="1:8" x14ac:dyDescent="0.25">
      <c r="A26" s="123" t="s">
        <v>356</v>
      </c>
      <c r="B26" s="123" t="s">
        <v>295</v>
      </c>
      <c r="C26" s="123" t="s">
        <v>357</v>
      </c>
      <c r="D26" s="128">
        <v>43715</v>
      </c>
      <c r="E26" s="122">
        <v>8</v>
      </c>
      <c r="F26" s="122">
        <v>488</v>
      </c>
      <c r="G26" s="122" t="s">
        <v>264</v>
      </c>
      <c r="H26" s="233"/>
    </row>
    <row r="27" spans="1:8" x14ac:dyDescent="0.25">
      <c r="A27" s="123" t="s">
        <v>297</v>
      </c>
      <c r="B27" s="123" t="s">
        <v>353</v>
      </c>
      <c r="C27" s="123" t="s">
        <v>354</v>
      </c>
      <c r="D27" s="128">
        <v>43722</v>
      </c>
      <c r="E27" s="122">
        <v>2</v>
      </c>
      <c r="F27" s="122">
        <v>1010</v>
      </c>
      <c r="G27" s="122" t="s">
        <v>264</v>
      </c>
      <c r="H27" s="233"/>
    </row>
    <row r="28" spans="1:8" x14ac:dyDescent="0.25">
      <c r="A28" s="123" t="s">
        <v>263</v>
      </c>
      <c r="B28" s="123" t="s">
        <v>271</v>
      </c>
      <c r="C28" s="123" t="s">
        <v>385</v>
      </c>
      <c r="D28" s="128">
        <v>43735</v>
      </c>
      <c r="E28" s="122">
        <v>11</v>
      </c>
      <c r="F28" s="122">
        <v>13367</v>
      </c>
      <c r="G28" s="122" t="s">
        <v>303</v>
      </c>
      <c r="H28" s="233" t="s">
        <v>387</v>
      </c>
    </row>
    <row r="29" spans="1:8" x14ac:dyDescent="0.25">
      <c r="A29" s="123" t="s">
        <v>262</v>
      </c>
      <c r="B29" s="123" t="s">
        <v>271</v>
      </c>
      <c r="C29" s="123" t="s">
        <v>389</v>
      </c>
      <c r="D29" s="128">
        <v>43743</v>
      </c>
      <c r="E29" s="122">
        <v>7</v>
      </c>
      <c r="F29" s="122">
        <v>744</v>
      </c>
      <c r="G29" s="122" t="s">
        <v>264</v>
      </c>
      <c r="H29" s="233"/>
    </row>
    <row r="30" spans="1:8" ht="30" x14ac:dyDescent="0.25">
      <c r="A30" s="123" t="s">
        <v>295</v>
      </c>
      <c r="B30" s="123"/>
      <c r="C30" s="123" t="s">
        <v>392</v>
      </c>
      <c r="D30" s="128">
        <v>43750</v>
      </c>
      <c r="E30" s="122">
        <v>3</v>
      </c>
      <c r="F30" s="122">
        <v>384</v>
      </c>
      <c r="G30" s="122" t="s">
        <v>264</v>
      </c>
      <c r="H30" s="233"/>
    </row>
    <row r="31" spans="1:8" x14ac:dyDescent="0.25">
      <c r="A31" s="123" t="s">
        <v>271</v>
      </c>
      <c r="B31" s="123" t="s">
        <v>393</v>
      </c>
      <c r="C31" s="123" t="s">
        <v>394</v>
      </c>
      <c r="D31" s="128">
        <v>43757</v>
      </c>
      <c r="E31" s="122">
        <v>8</v>
      </c>
      <c r="F31" s="122">
        <v>600</v>
      </c>
      <c r="G31" s="122" t="s">
        <v>264</v>
      </c>
      <c r="H31" s="233"/>
    </row>
    <row r="32" spans="1:8" x14ac:dyDescent="0.25">
      <c r="A32" s="123" t="s">
        <v>265</v>
      </c>
      <c r="B32" s="123" t="s">
        <v>263</v>
      </c>
      <c r="C32" s="123" t="s">
        <v>395</v>
      </c>
      <c r="D32" s="128">
        <v>43758</v>
      </c>
      <c r="E32" s="122"/>
      <c r="F32" s="122">
        <v>594</v>
      </c>
      <c r="G32" s="122" t="s">
        <v>264</v>
      </c>
      <c r="H32" s="233"/>
    </row>
    <row r="33" spans="1:8" x14ac:dyDescent="0.25">
      <c r="A33" s="123" t="s">
        <v>271</v>
      </c>
      <c r="B33" s="123" t="s">
        <v>293</v>
      </c>
      <c r="C33" s="123" t="s">
        <v>401</v>
      </c>
      <c r="D33" s="128">
        <v>43771</v>
      </c>
      <c r="E33" s="122">
        <v>5</v>
      </c>
      <c r="F33" s="122">
        <v>1505</v>
      </c>
      <c r="G33" s="122" t="s">
        <v>264</v>
      </c>
      <c r="H33" s="233"/>
    </row>
    <row r="34" spans="1:8" x14ac:dyDescent="0.25">
      <c r="A34" s="123" t="s">
        <v>295</v>
      </c>
      <c r="B34" s="123" t="s">
        <v>403</v>
      </c>
      <c r="C34" s="123" t="s">
        <v>404</v>
      </c>
      <c r="D34" s="128">
        <v>43756</v>
      </c>
      <c r="E34" s="122">
        <v>2</v>
      </c>
      <c r="F34" s="122">
        <v>1832</v>
      </c>
      <c r="G34" s="122" t="s">
        <v>264</v>
      </c>
      <c r="H34" s="233"/>
    </row>
    <row r="35" spans="1:8" x14ac:dyDescent="0.25">
      <c r="A35" s="123" t="s">
        <v>262</v>
      </c>
      <c r="B35" s="123" t="s">
        <v>295</v>
      </c>
      <c r="C35" s="123" t="s">
        <v>405</v>
      </c>
      <c r="D35" s="128">
        <v>43771</v>
      </c>
      <c r="E35" s="122">
        <v>9</v>
      </c>
      <c r="F35" s="122">
        <v>950</v>
      </c>
      <c r="G35" s="122" t="s">
        <v>264</v>
      </c>
      <c r="H35" s="233"/>
    </row>
    <row r="36" spans="1:8" x14ac:dyDescent="0.25">
      <c r="A36" s="123" t="s">
        <v>265</v>
      </c>
      <c r="B36" s="123" t="s">
        <v>263</v>
      </c>
      <c r="C36" s="123" t="s">
        <v>414</v>
      </c>
      <c r="D36" s="128">
        <v>43799</v>
      </c>
      <c r="E36" s="122">
        <v>4</v>
      </c>
      <c r="F36" s="122">
        <v>264</v>
      </c>
      <c r="G36" s="122" t="s">
        <v>264</v>
      </c>
      <c r="H36" s="233"/>
    </row>
    <row r="37" spans="1:8" x14ac:dyDescent="0.25">
      <c r="A37" s="130" t="s">
        <v>419</v>
      </c>
      <c r="B37" s="130" t="s">
        <v>420</v>
      </c>
      <c r="C37" s="130" t="s">
        <v>421</v>
      </c>
      <c r="D37" s="128">
        <v>41980</v>
      </c>
      <c r="E37" s="122">
        <v>9</v>
      </c>
      <c r="F37" s="122">
        <v>946</v>
      </c>
      <c r="G37" s="129" t="s">
        <v>264</v>
      </c>
      <c r="H37" s="233"/>
    </row>
    <row r="38" spans="1:8" x14ac:dyDescent="0.25">
      <c r="A38" s="130" t="s">
        <v>271</v>
      </c>
      <c r="B38" s="130" t="s">
        <v>422</v>
      </c>
      <c r="C38" s="130" t="s">
        <v>267</v>
      </c>
      <c r="D38" s="128">
        <v>43806</v>
      </c>
      <c r="E38" s="122">
        <v>8</v>
      </c>
      <c r="F38" s="122">
        <v>360</v>
      </c>
      <c r="G38" s="129" t="s">
        <v>264</v>
      </c>
      <c r="H38" s="233"/>
    </row>
    <row r="39" spans="1:8" x14ac:dyDescent="0.25">
      <c r="A39" s="123"/>
      <c r="B39" s="123"/>
      <c r="C39" s="123"/>
      <c r="D39" s="122"/>
      <c r="E39" s="122"/>
      <c r="F39" s="122"/>
      <c r="G39" s="122"/>
      <c r="H39" s="233"/>
    </row>
    <row r="40" spans="1:8" x14ac:dyDescent="0.25">
      <c r="A40" s="123"/>
      <c r="B40" s="123"/>
      <c r="C40" s="123"/>
      <c r="D40" s="122"/>
      <c r="E40" s="122"/>
      <c r="F40" s="122"/>
      <c r="G40" s="122"/>
      <c r="H40" s="233"/>
    </row>
    <row r="41" spans="1:8" x14ac:dyDescent="0.25">
      <c r="A41" s="123"/>
      <c r="B41" s="123"/>
      <c r="C41" s="123"/>
      <c r="D41" s="122"/>
      <c r="E41" s="122"/>
      <c r="F41" s="122"/>
      <c r="G41" s="122"/>
      <c r="H41" s="233"/>
    </row>
    <row r="42" spans="1:8" x14ac:dyDescent="0.25">
      <c r="A42" s="123"/>
      <c r="B42" s="123"/>
      <c r="C42" s="123"/>
      <c r="D42" s="122"/>
      <c r="E42" s="122"/>
      <c r="F42" s="122"/>
      <c r="G42" s="122"/>
      <c r="H42" s="233"/>
    </row>
    <row r="43" spans="1:8" x14ac:dyDescent="0.25">
      <c r="A43" s="123"/>
      <c r="B43" s="123"/>
      <c r="C43" s="123"/>
      <c r="D43" s="122"/>
      <c r="E43" s="122"/>
      <c r="F43" s="122"/>
      <c r="G43" s="122"/>
      <c r="H43" s="233"/>
    </row>
  </sheetData>
  <sheetProtection password="CCF0" sheet="1" objects="1" scenarios="1"/>
  <sortState ref="A2:G11">
    <sortCondition ref="D2:D1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workbookViewId="0">
      <pane ySplit="1" topLeftCell="A2" activePane="bottomLeft" state="frozen"/>
      <selection pane="bottomLeft" activeCell="L28" sqref="L28"/>
    </sheetView>
  </sheetViews>
  <sheetFormatPr defaultRowHeight="15" x14ac:dyDescent="0.25"/>
  <cols>
    <col min="1" max="1" width="12.28515625" bestFit="1" customWidth="1"/>
    <col min="2" max="2" width="40.140625" bestFit="1" customWidth="1"/>
    <col min="4" max="4" width="13.7109375" customWidth="1"/>
    <col min="5" max="5" width="10.140625" style="225" bestFit="1" customWidth="1"/>
    <col min="6" max="6" width="13.7109375" style="225" customWidth="1"/>
    <col min="8" max="8" width="13.7109375" customWidth="1"/>
    <col min="10" max="10" width="13.7109375" customWidth="1"/>
    <col min="12" max="12" width="12.28515625" bestFit="1" customWidth="1"/>
  </cols>
  <sheetData>
    <row r="1" spans="1:14" x14ac:dyDescent="0.25">
      <c r="C1" s="450" t="s">
        <v>376</v>
      </c>
      <c r="D1" s="450"/>
      <c r="E1" s="450" t="s">
        <v>377</v>
      </c>
      <c r="F1" s="450"/>
      <c r="G1" s="450" t="s">
        <v>378</v>
      </c>
      <c r="H1" s="450"/>
      <c r="I1" s="450" t="s">
        <v>379</v>
      </c>
      <c r="J1" s="450"/>
    </row>
    <row r="2" spans="1:14" ht="15.75" x14ac:dyDescent="0.25">
      <c r="A2" s="376" t="s">
        <v>19</v>
      </c>
      <c r="B2" s="377" t="s">
        <v>20</v>
      </c>
      <c r="C2" s="234"/>
      <c r="D2" s="381"/>
      <c r="E2" s="234"/>
      <c r="F2" s="381">
        <v>1</v>
      </c>
      <c r="G2" s="234"/>
      <c r="H2" s="381"/>
      <c r="I2" s="234"/>
      <c r="J2" s="235"/>
      <c r="L2" t="s">
        <v>426</v>
      </c>
      <c r="M2">
        <v>38</v>
      </c>
    </row>
    <row r="3" spans="1:14" ht="15.75" x14ac:dyDescent="0.25">
      <c r="A3" s="376" t="s">
        <v>21</v>
      </c>
      <c r="B3" s="290" t="str">
        <f>HYPERLINK("http://www.combatvet.org/members/showMember.asp?LID=8083","Robbie ""Ghost Rider"" Williams")</f>
        <v>Robbie "Ghost Rider" Williams</v>
      </c>
      <c r="C3" s="234"/>
      <c r="D3" s="381"/>
      <c r="E3" s="234"/>
      <c r="F3" s="381">
        <v>1</v>
      </c>
      <c r="G3" s="234"/>
      <c r="H3" s="381"/>
      <c r="I3" s="234"/>
      <c r="J3" s="235"/>
      <c r="L3" s="1" t="s">
        <v>429</v>
      </c>
      <c r="M3">
        <v>20</v>
      </c>
    </row>
    <row r="4" spans="1:14" ht="15.75" x14ac:dyDescent="0.25">
      <c r="A4" s="376" t="s">
        <v>22</v>
      </c>
      <c r="B4" s="290" t="str">
        <f>HYPERLINK("http://www.combatvet.org/members/showMember.asp?LID=8941","Marcus ""Cyclone"" Smoot")</f>
        <v>Marcus "Cyclone" Smoot</v>
      </c>
      <c r="C4" s="234"/>
      <c r="D4" s="381"/>
      <c r="E4" s="234"/>
      <c r="F4" s="381">
        <v>1</v>
      </c>
      <c r="G4" s="234"/>
      <c r="H4" s="381"/>
      <c r="I4" s="234"/>
      <c r="J4" s="235"/>
      <c r="L4" t="s">
        <v>427</v>
      </c>
      <c r="M4">
        <v>6</v>
      </c>
    </row>
    <row r="5" spans="1:14" ht="15.75" x14ac:dyDescent="0.25">
      <c r="A5" s="378" t="s">
        <v>322</v>
      </c>
      <c r="B5" s="290" t="s">
        <v>323</v>
      </c>
      <c r="C5" s="234"/>
      <c r="D5" s="381"/>
      <c r="E5" s="234"/>
      <c r="F5" s="381">
        <v>1</v>
      </c>
      <c r="G5" s="234"/>
      <c r="H5" s="381"/>
      <c r="I5" s="234"/>
      <c r="J5" s="235"/>
      <c r="L5" s="1" t="s">
        <v>428</v>
      </c>
      <c r="M5">
        <v>27</v>
      </c>
    </row>
    <row r="6" spans="1:14" ht="15.75" x14ac:dyDescent="0.25">
      <c r="A6" s="82" t="s">
        <v>23</v>
      </c>
      <c r="B6" s="65" t="str">
        <f>HYPERLINK("http://www.combatvet.org/members/showMember.asp?LID=9416","Scott ""Big Dawg"" Johnson")</f>
        <v>Scott "Big Dawg" Johnson</v>
      </c>
      <c r="C6" s="227" t="s">
        <v>380</v>
      </c>
      <c r="D6" s="382">
        <v>1</v>
      </c>
      <c r="E6" s="227" t="s">
        <v>380</v>
      </c>
      <c r="F6" s="382"/>
      <c r="G6" s="227" t="s">
        <v>380</v>
      </c>
      <c r="H6" s="382"/>
      <c r="I6" s="227" t="s">
        <v>380</v>
      </c>
      <c r="J6" s="228"/>
      <c r="M6">
        <f>SUM(M2:M5)</f>
        <v>91</v>
      </c>
      <c r="N6">
        <v>91</v>
      </c>
    </row>
    <row r="7" spans="1:14" ht="15.75" x14ac:dyDescent="0.25">
      <c r="A7" s="376" t="s">
        <v>24</v>
      </c>
      <c r="B7" s="290" t="str">
        <f>HYPERLINK("http://www.combatvet.org/members/showMember.asp?LID=9586","Michael ""cordless"" geci")</f>
        <v>Michael "cordless" geci</v>
      </c>
      <c r="C7" s="234"/>
      <c r="D7" s="381"/>
      <c r="E7" s="234"/>
      <c r="F7" s="381">
        <v>1</v>
      </c>
      <c r="G7" s="234"/>
      <c r="H7" s="381"/>
      <c r="I7" s="234"/>
      <c r="J7" s="235"/>
    </row>
    <row r="8" spans="1:14" ht="15.75" x14ac:dyDescent="0.25">
      <c r="A8" s="376" t="s">
        <v>25</v>
      </c>
      <c r="B8" s="290" t="str">
        <f>HYPERLINK("http://www.combatvet.org/members/showMember.asp?LID=10224","jeffrey ""Stretch"" Scott")</f>
        <v>jeffrey "Stretch" Scott</v>
      </c>
      <c r="C8" s="234"/>
      <c r="D8" s="381"/>
      <c r="E8" s="234"/>
      <c r="F8" s="381">
        <v>1</v>
      </c>
      <c r="G8" s="234"/>
      <c r="H8" s="381"/>
      <c r="I8" s="234"/>
      <c r="J8" s="235"/>
    </row>
    <row r="9" spans="1:14" ht="15.75" x14ac:dyDescent="0.25">
      <c r="A9" s="376" t="s">
        <v>26</v>
      </c>
      <c r="B9" s="290" t="s">
        <v>70</v>
      </c>
      <c r="C9" s="227" t="s">
        <v>380</v>
      </c>
      <c r="D9" s="382"/>
      <c r="E9" s="227" t="s">
        <v>380</v>
      </c>
      <c r="F9" s="382"/>
      <c r="G9" s="227" t="s">
        <v>380</v>
      </c>
      <c r="H9" s="382">
        <v>1</v>
      </c>
      <c r="I9" s="234"/>
      <c r="J9" s="235"/>
    </row>
    <row r="10" spans="1:14" ht="15.75" x14ac:dyDescent="0.25">
      <c r="A10" s="376" t="s">
        <v>27</v>
      </c>
      <c r="B10" s="290" t="str">
        <f>HYPERLINK("http://www.combatvet.org/members/showMember.asp?LID=10801","Michael ""Mr Lezo"" Lilly")</f>
        <v>Michael "Mr Lezo" Lilly</v>
      </c>
      <c r="C10" s="234"/>
      <c r="D10" s="381"/>
      <c r="E10" s="227" t="s">
        <v>380</v>
      </c>
      <c r="F10" s="382"/>
      <c r="G10" s="227" t="s">
        <v>380</v>
      </c>
      <c r="H10" s="382">
        <v>1</v>
      </c>
      <c r="I10" s="227" t="s">
        <v>380</v>
      </c>
      <c r="J10" s="228"/>
    </row>
    <row r="11" spans="1:14" ht="15.75" x14ac:dyDescent="0.25">
      <c r="A11" s="82" t="s">
        <v>28</v>
      </c>
      <c r="B11" s="65" t="str">
        <f>HYPERLINK("http://www.combatvet.org/members/showMember.asp?LID=10802","Richard ""Montana"" Prekker")</f>
        <v>Richard "Montana" Prekker</v>
      </c>
      <c r="C11" s="227" t="s">
        <v>380</v>
      </c>
      <c r="D11" s="382">
        <v>1</v>
      </c>
      <c r="E11" s="227" t="s">
        <v>380</v>
      </c>
      <c r="F11" s="382"/>
      <c r="G11" s="227" t="s">
        <v>380</v>
      </c>
      <c r="H11" s="382"/>
      <c r="I11" s="227" t="s">
        <v>380</v>
      </c>
      <c r="J11" s="228"/>
    </row>
    <row r="12" spans="1:14" ht="15.75" x14ac:dyDescent="0.25">
      <c r="A12" s="82" t="s">
        <v>30</v>
      </c>
      <c r="B12" s="65" t="str">
        <f>HYPERLINK("http://www.combatvet.org/members/showMember.asp?LID=13730","Steven ""StoneCold"" Bunker")</f>
        <v>Steven "StoneCold" Bunker</v>
      </c>
      <c r="C12" s="227" t="s">
        <v>380</v>
      </c>
      <c r="D12" s="382">
        <v>1</v>
      </c>
      <c r="E12" s="227" t="s">
        <v>380</v>
      </c>
      <c r="F12" s="382"/>
      <c r="G12" s="227" t="s">
        <v>380</v>
      </c>
      <c r="H12" s="382"/>
      <c r="I12" s="227" t="s">
        <v>380</v>
      </c>
      <c r="J12" s="228"/>
    </row>
    <row r="13" spans="1:14" ht="15.75" x14ac:dyDescent="0.25">
      <c r="A13" s="82" t="s">
        <v>134</v>
      </c>
      <c r="B13" s="52" t="s">
        <v>135</v>
      </c>
      <c r="C13" s="227" t="s">
        <v>380</v>
      </c>
      <c r="D13" s="382">
        <v>1</v>
      </c>
      <c r="E13" s="227" t="s">
        <v>380</v>
      </c>
      <c r="F13" s="382"/>
      <c r="G13" s="227" t="s">
        <v>380</v>
      </c>
      <c r="H13" s="382"/>
      <c r="I13" s="227" t="s">
        <v>380</v>
      </c>
      <c r="J13" s="228"/>
    </row>
    <row r="14" spans="1:14" ht="15.75" x14ac:dyDescent="0.25">
      <c r="A14" s="82" t="s">
        <v>31</v>
      </c>
      <c r="B14" s="65" t="str">
        <f>HYPERLINK("http://www.combatvet.org/members/showMember.asp?LID=14498","Michael ""Half Trac"" Headrick")</f>
        <v>Michael "Half Trac" Headrick</v>
      </c>
      <c r="C14" s="227" t="s">
        <v>380</v>
      </c>
      <c r="D14" s="382">
        <v>1</v>
      </c>
      <c r="E14" s="227" t="s">
        <v>380</v>
      </c>
      <c r="F14" s="382"/>
      <c r="G14" s="236" t="s">
        <v>380</v>
      </c>
      <c r="H14" s="383"/>
      <c r="I14" s="227" t="s">
        <v>380</v>
      </c>
      <c r="J14" s="228"/>
    </row>
    <row r="15" spans="1:14" ht="15.75" x14ac:dyDescent="0.25">
      <c r="A15" s="87" t="s">
        <v>32</v>
      </c>
      <c r="B15" s="52" t="s">
        <v>33</v>
      </c>
      <c r="C15" s="236" t="s">
        <v>380</v>
      </c>
      <c r="D15" s="383">
        <v>1</v>
      </c>
      <c r="E15" s="227" t="s">
        <v>380</v>
      </c>
      <c r="F15" s="382"/>
      <c r="G15" s="227" t="s">
        <v>380</v>
      </c>
      <c r="H15" s="382"/>
      <c r="I15" s="227" t="s">
        <v>380</v>
      </c>
      <c r="J15" s="228"/>
    </row>
    <row r="16" spans="1:14" ht="15.75" x14ac:dyDescent="0.25">
      <c r="A16" s="379" t="s">
        <v>78</v>
      </c>
      <c r="B16" s="280" t="s">
        <v>79</v>
      </c>
      <c r="C16" s="234"/>
      <c r="D16" s="381"/>
      <c r="E16" s="234"/>
      <c r="F16" s="381">
        <v>1</v>
      </c>
      <c r="G16" s="234"/>
      <c r="H16" s="381"/>
      <c r="I16" s="234"/>
      <c r="J16" s="235"/>
    </row>
    <row r="17" spans="1:11" ht="15.75" x14ac:dyDescent="0.25">
      <c r="A17" s="101" t="s">
        <v>102</v>
      </c>
      <c r="B17" s="52" t="s">
        <v>109</v>
      </c>
      <c r="C17" s="227" t="s">
        <v>380</v>
      </c>
      <c r="D17" s="382">
        <v>1</v>
      </c>
      <c r="E17" s="227" t="s">
        <v>380</v>
      </c>
      <c r="F17" s="382"/>
      <c r="G17" s="227" t="s">
        <v>380</v>
      </c>
      <c r="H17" s="382"/>
      <c r="I17" s="227" t="s">
        <v>380</v>
      </c>
      <c r="J17" s="228"/>
    </row>
    <row r="18" spans="1:11" ht="15.75" x14ac:dyDescent="0.25">
      <c r="A18" s="87" t="s">
        <v>34</v>
      </c>
      <c r="B18" s="52" t="s">
        <v>35</v>
      </c>
      <c r="C18" s="229" t="s">
        <v>380</v>
      </c>
      <c r="D18" s="382">
        <v>1</v>
      </c>
      <c r="E18" s="229" t="s">
        <v>380</v>
      </c>
      <c r="F18" s="382"/>
      <c r="G18" s="229" t="s">
        <v>380</v>
      </c>
      <c r="H18" s="382"/>
      <c r="I18" s="229" t="s">
        <v>380</v>
      </c>
      <c r="J18" s="228"/>
    </row>
    <row r="19" spans="1:11" ht="15.75" x14ac:dyDescent="0.25">
      <c r="A19" s="87" t="s">
        <v>36</v>
      </c>
      <c r="B19" s="52" t="s">
        <v>37</v>
      </c>
      <c r="C19" s="227" t="s">
        <v>380</v>
      </c>
      <c r="D19" s="382">
        <v>1</v>
      </c>
      <c r="E19" s="227" t="s">
        <v>380</v>
      </c>
      <c r="F19" s="382"/>
      <c r="G19" s="227" t="s">
        <v>380</v>
      </c>
      <c r="H19" s="382"/>
      <c r="I19" s="227" t="s">
        <v>380</v>
      </c>
      <c r="J19" s="228"/>
    </row>
    <row r="20" spans="1:11" ht="30" x14ac:dyDescent="0.25">
      <c r="A20" s="374" t="s">
        <v>117</v>
      </c>
      <c r="B20" s="375" t="s">
        <v>38</v>
      </c>
      <c r="C20" s="227" t="s">
        <v>380</v>
      </c>
      <c r="D20" s="382">
        <v>1</v>
      </c>
      <c r="E20" s="227" t="s">
        <v>380</v>
      </c>
      <c r="F20" s="382"/>
      <c r="G20" s="227" t="s">
        <v>380</v>
      </c>
      <c r="H20" s="382"/>
      <c r="I20" s="227" t="s">
        <v>415</v>
      </c>
      <c r="J20" s="307" t="s">
        <v>416</v>
      </c>
      <c r="K20" s="306"/>
    </row>
    <row r="21" spans="1:11" ht="15.75" x14ac:dyDescent="0.25">
      <c r="A21" s="380" t="s">
        <v>157</v>
      </c>
      <c r="B21" s="280" t="s">
        <v>351</v>
      </c>
      <c r="C21" s="234"/>
      <c r="D21" s="381"/>
      <c r="E21" s="234"/>
      <c r="F21" s="381">
        <v>1</v>
      </c>
      <c r="G21" s="234"/>
      <c r="H21" s="381"/>
      <c r="I21" s="234"/>
      <c r="J21" s="235"/>
    </row>
    <row r="22" spans="1:11" ht="15.75" x14ac:dyDescent="0.25">
      <c r="A22" s="101" t="s">
        <v>39</v>
      </c>
      <c r="B22" s="52" t="s">
        <v>40</v>
      </c>
      <c r="C22" s="227" t="s">
        <v>380</v>
      </c>
      <c r="D22" s="382">
        <v>1</v>
      </c>
      <c r="E22" s="227" t="s">
        <v>380</v>
      </c>
      <c r="F22" s="382"/>
      <c r="G22" s="227" t="s">
        <v>380</v>
      </c>
      <c r="H22" s="382"/>
      <c r="I22" s="227" t="s">
        <v>380</v>
      </c>
      <c r="J22" s="228"/>
    </row>
    <row r="23" spans="1:11" ht="15.75" x14ac:dyDescent="0.25">
      <c r="A23" s="380" t="s">
        <v>41</v>
      </c>
      <c r="B23" s="280" t="s">
        <v>42</v>
      </c>
      <c r="C23" s="229" t="s">
        <v>380</v>
      </c>
      <c r="D23" s="384"/>
      <c r="E23" s="229" t="s">
        <v>380</v>
      </c>
      <c r="F23" s="384"/>
      <c r="G23" s="229" t="s">
        <v>380</v>
      </c>
      <c r="H23" s="384">
        <v>1</v>
      </c>
      <c r="I23" s="234"/>
      <c r="J23" s="235"/>
    </row>
    <row r="24" spans="1:11" ht="15.75" x14ac:dyDescent="0.25">
      <c r="A24" s="83" t="s">
        <v>43</v>
      </c>
      <c r="B24" s="52" t="s">
        <v>44</v>
      </c>
      <c r="C24" s="227" t="s">
        <v>380</v>
      </c>
      <c r="D24" s="382">
        <v>1</v>
      </c>
      <c r="E24" s="227" t="s">
        <v>380</v>
      </c>
      <c r="F24" s="382"/>
      <c r="G24" s="227" t="s">
        <v>380</v>
      </c>
      <c r="H24" s="382"/>
      <c r="I24" s="227" t="s">
        <v>380</v>
      </c>
      <c r="J24" s="228"/>
    </row>
    <row r="25" spans="1:11" ht="15.75" x14ac:dyDescent="0.25">
      <c r="A25" s="83" t="s">
        <v>63</v>
      </c>
      <c r="B25" s="52" t="s">
        <v>64</v>
      </c>
      <c r="C25" s="227" t="s">
        <v>380</v>
      </c>
      <c r="D25" s="382">
        <v>1</v>
      </c>
      <c r="E25" s="236" t="s">
        <v>380</v>
      </c>
      <c r="F25" s="383"/>
      <c r="G25" s="227" t="s">
        <v>380</v>
      </c>
      <c r="H25" s="382"/>
      <c r="I25" s="227" t="s">
        <v>380</v>
      </c>
      <c r="J25" s="228"/>
    </row>
    <row r="26" spans="1:11" ht="15.75" x14ac:dyDescent="0.25">
      <c r="A26" s="83" t="s">
        <v>68</v>
      </c>
      <c r="B26" s="52" t="s">
        <v>69</v>
      </c>
      <c r="C26" s="227" t="s">
        <v>380</v>
      </c>
      <c r="D26" s="382">
        <v>1</v>
      </c>
      <c r="E26" s="227" t="s">
        <v>380</v>
      </c>
      <c r="F26" s="382"/>
      <c r="G26" s="227" t="s">
        <v>380</v>
      </c>
      <c r="H26" s="382"/>
      <c r="I26" s="227" t="s">
        <v>380</v>
      </c>
      <c r="J26" s="228"/>
    </row>
    <row r="27" spans="1:11" ht="15.75" x14ac:dyDescent="0.25">
      <c r="A27" s="83" t="s">
        <v>72</v>
      </c>
      <c r="B27" s="52" t="s">
        <v>71</v>
      </c>
      <c r="C27" s="227" t="s">
        <v>380</v>
      </c>
      <c r="D27" s="382">
        <v>1</v>
      </c>
      <c r="E27" s="227" t="s">
        <v>380</v>
      </c>
      <c r="F27" s="382"/>
      <c r="G27" s="227" t="s">
        <v>380</v>
      </c>
      <c r="H27" s="382"/>
      <c r="I27" s="227" t="s">
        <v>380</v>
      </c>
      <c r="J27" s="228"/>
    </row>
    <row r="28" spans="1:11" ht="15.75" x14ac:dyDescent="0.25">
      <c r="A28" s="297" t="s">
        <v>73</v>
      </c>
      <c r="B28" s="280" t="s">
        <v>74</v>
      </c>
      <c r="C28" s="234"/>
      <c r="D28" s="381"/>
      <c r="E28" s="234"/>
      <c r="F28" s="381">
        <v>1</v>
      </c>
      <c r="G28" s="234"/>
      <c r="H28" s="381"/>
      <c r="I28" s="234"/>
      <c r="J28" s="235"/>
    </row>
    <row r="29" spans="1:11" ht="15.75" x14ac:dyDescent="0.25">
      <c r="A29" s="297" t="s">
        <v>76</v>
      </c>
      <c r="B29" s="280" t="s">
        <v>77</v>
      </c>
      <c r="C29" s="234"/>
      <c r="D29" s="381"/>
      <c r="E29" s="234"/>
      <c r="F29" s="381">
        <v>1</v>
      </c>
      <c r="G29" s="234"/>
      <c r="H29" s="381"/>
      <c r="I29" s="234"/>
      <c r="J29" s="235"/>
    </row>
    <row r="30" spans="1:11" ht="15.75" x14ac:dyDescent="0.25">
      <c r="A30" s="83" t="s">
        <v>121</v>
      </c>
      <c r="B30" s="52" t="s">
        <v>122</v>
      </c>
      <c r="C30" s="227" t="s">
        <v>380</v>
      </c>
      <c r="D30" s="382">
        <v>1</v>
      </c>
      <c r="E30" s="227" t="s">
        <v>380</v>
      </c>
      <c r="F30" s="382"/>
      <c r="G30" s="227" t="s">
        <v>380</v>
      </c>
      <c r="H30" s="382"/>
      <c r="I30" s="227" t="s">
        <v>380</v>
      </c>
      <c r="J30" s="228"/>
    </row>
    <row r="31" spans="1:11" ht="15.75" x14ac:dyDescent="0.25">
      <c r="A31" s="297" t="s">
        <v>231</v>
      </c>
      <c r="B31" s="280" t="s">
        <v>230</v>
      </c>
      <c r="C31" s="234"/>
      <c r="D31" s="381"/>
      <c r="E31" s="234"/>
      <c r="F31" s="381">
        <v>1</v>
      </c>
      <c r="G31" s="234"/>
      <c r="H31" s="381"/>
      <c r="I31" s="234"/>
      <c r="J31" s="235"/>
    </row>
    <row r="32" spans="1:11" ht="15.75" x14ac:dyDescent="0.25">
      <c r="A32" s="83" t="s">
        <v>82</v>
      </c>
      <c r="B32" s="52" t="s">
        <v>81</v>
      </c>
      <c r="C32" s="227" t="s">
        <v>380</v>
      </c>
      <c r="D32" s="382">
        <v>1</v>
      </c>
      <c r="E32" s="227" t="s">
        <v>380</v>
      </c>
      <c r="F32" s="382"/>
      <c r="G32" s="227" t="s">
        <v>380</v>
      </c>
      <c r="H32" s="382"/>
      <c r="I32" s="227" t="s">
        <v>380</v>
      </c>
      <c r="J32" s="228"/>
    </row>
    <row r="33" spans="1:11" ht="15.75" x14ac:dyDescent="0.25">
      <c r="A33" s="297" t="s">
        <v>83</v>
      </c>
      <c r="B33" s="299" t="s">
        <v>84</v>
      </c>
      <c r="C33" s="234"/>
      <c r="D33" s="381"/>
      <c r="E33" s="234"/>
      <c r="F33" s="381">
        <v>1</v>
      </c>
      <c r="G33" s="234"/>
      <c r="H33" s="381"/>
      <c r="I33" s="234"/>
      <c r="J33" s="235"/>
    </row>
    <row r="34" spans="1:11" ht="15.75" x14ac:dyDescent="0.25">
      <c r="A34" s="83" t="s">
        <v>88</v>
      </c>
      <c r="B34" s="187" t="s">
        <v>87</v>
      </c>
      <c r="C34" s="227" t="s">
        <v>380</v>
      </c>
      <c r="D34" s="382">
        <v>1</v>
      </c>
      <c r="E34" s="227" t="s">
        <v>380</v>
      </c>
      <c r="F34" s="382"/>
      <c r="G34" s="227" t="s">
        <v>380</v>
      </c>
      <c r="H34" s="382"/>
      <c r="I34" s="227" t="s">
        <v>380</v>
      </c>
      <c r="J34" s="228"/>
    </row>
    <row r="35" spans="1:11" ht="15.75" x14ac:dyDescent="0.25">
      <c r="A35" s="297" t="s">
        <v>221</v>
      </c>
      <c r="B35" s="299" t="s">
        <v>222</v>
      </c>
      <c r="C35" s="227" t="s">
        <v>380</v>
      </c>
      <c r="D35" s="382"/>
      <c r="E35" s="234"/>
      <c r="F35" s="381"/>
      <c r="G35" s="227" t="s">
        <v>380</v>
      </c>
      <c r="H35" s="382">
        <v>1</v>
      </c>
      <c r="I35" s="234"/>
      <c r="J35" s="235"/>
    </row>
    <row r="36" spans="1:11" ht="15.75" x14ac:dyDescent="0.25">
      <c r="A36" s="83" t="s">
        <v>107</v>
      </c>
      <c r="B36" s="187" t="s">
        <v>108</v>
      </c>
      <c r="C36" s="227" t="s">
        <v>380</v>
      </c>
      <c r="D36" s="382">
        <v>1</v>
      </c>
      <c r="E36" s="227" t="s">
        <v>380</v>
      </c>
      <c r="F36" s="382"/>
      <c r="G36" s="227" t="s">
        <v>380</v>
      </c>
      <c r="H36" s="382"/>
      <c r="I36" s="227" t="s">
        <v>380</v>
      </c>
      <c r="J36" s="228"/>
    </row>
    <row r="37" spans="1:11" ht="15.75" x14ac:dyDescent="0.25">
      <c r="A37" s="83" t="s">
        <v>110</v>
      </c>
      <c r="B37" s="187" t="s">
        <v>111</v>
      </c>
      <c r="C37" s="227" t="s">
        <v>380</v>
      </c>
      <c r="D37" s="382">
        <v>1</v>
      </c>
      <c r="E37" s="227" t="s">
        <v>380</v>
      </c>
      <c r="F37" s="382"/>
      <c r="G37" s="227" t="s">
        <v>380</v>
      </c>
      <c r="H37" s="382"/>
      <c r="I37" s="227" t="s">
        <v>380</v>
      </c>
      <c r="J37" s="228"/>
    </row>
    <row r="38" spans="1:11" ht="15.75" x14ac:dyDescent="0.25">
      <c r="A38" s="297" t="s">
        <v>112</v>
      </c>
      <c r="B38" s="299" t="s">
        <v>113</v>
      </c>
      <c r="C38" s="227" t="s">
        <v>380</v>
      </c>
      <c r="D38" s="382"/>
      <c r="E38" s="227" t="s">
        <v>380</v>
      </c>
      <c r="F38" s="382"/>
      <c r="G38" s="227" t="s">
        <v>380</v>
      </c>
      <c r="H38" s="382">
        <v>1</v>
      </c>
      <c r="I38" s="234"/>
      <c r="J38" s="235"/>
    </row>
    <row r="39" spans="1:11" ht="15.75" x14ac:dyDescent="0.25">
      <c r="A39" s="83" t="s">
        <v>234</v>
      </c>
      <c r="B39" s="187" t="s">
        <v>332</v>
      </c>
      <c r="C39" s="372"/>
      <c r="D39" s="385"/>
      <c r="E39" s="372"/>
      <c r="F39" s="385"/>
      <c r="G39" s="372"/>
      <c r="H39" s="385"/>
      <c r="I39" s="372"/>
      <c r="J39" s="373"/>
      <c r="K39">
        <v>1</v>
      </c>
    </row>
    <row r="40" spans="1:11" ht="15.75" x14ac:dyDescent="0.25">
      <c r="A40" s="83" t="s">
        <v>119</v>
      </c>
      <c r="B40" s="187" t="s">
        <v>118</v>
      </c>
      <c r="C40" s="227" t="s">
        <v>380</v>
      </c>
      <c r="D40" s="382">
        <v>1</v>
      </c>
      <c r="E40" s="227" t="s">
        <v>380</v>
      </c>
      <c r="F40" s="382"/>
      <c r="G40" s="227" t="s">
        <v>396</v>
      </c>
      <c r="H40" s="382"/>
      <c r="I40" s="227" t="s">
        <v>396</v>
      </c>
      <c r="J40" s="228"/>
    </row>
    <row r="41" spans="1:11" ht="15.75" x14ac:dyDescent="0.25">
      <c r="A41" s="297" t="s">
        <v>152</v>
      </c>
      <c r="B41" s="280" t="s">
        <v>153</v>
      </c>
      <c r="C41" s="234"/>
      <c r="D41" s="381"/>
      <c r="E41" s="234"/>
      <c r="F41" s="381">
        <v>1</v>
      </c>
      <c r="G41" s="234"/>
      <c r="H41" s="381"/>
      <c r="I41" s="234"/>
      <c r="J41" s="235"/>
    </row>
    <row r="42" spans="1:11" ht="15.75" x14ac:dyDescent="0.25">
      <c r="A42" s="82" t="s">
        <v>125</v>
      </c>
      <c r="B42" s="52" t="s">
        <v>124</v>
      </c>
      <c r="C42" s="236" t="s">
        <v>380</v>
      </c>
      <c r="D42" s="383"/>
      <c r="E42" s="236" t="s">
        <v>380</v>
      </c>
      <c r="F42" s="383"/>
      <c r="G42" s="236" t="s">
        <v>380</v>
      </c>
      <c r="H42" s="383">
        <v>1</v>
      </c>
      <c r="I42" s="234"/>
      <c r="J42" s="235"/>
    </row>
    <row r="43" spans="1:11" ht="15.75" x14ac:dyDescent="0.25">
      <c r="A43" s="82" t="s">
        <v>127</v>
      </c>
      <c r="B43" s="52" t="s">
        <v>128</v>
      </c>
      <c r="C43" s="227" t="s">
        <v>380</v>
      </c>
      <c r="D43" s="382">
        <v>1</v>
      </c>
      <c r="E43" s="227" t="s">
        <v>380</v>
      </c>
      <c r="F43" s="382"/>
      <c r="G43" s="227" t="s">
        <v>380</v>
      </c>
      <c r="H43" s="382"/>
      <c r="I43" s="227" t="s">
        <v>380</v>
      </c>
      <c r="J43" s="228"/>
    </row>
    <row r="44" spans="1:11" ht="15.75" x14ac:dyDescent="0.25">
      <c r="A44" s="376" t="s">
        <v>132</v>
      </c>
      <c r="B44" s="280" t="s">
        <v>133</v>
      </c>
      <c r="C44" s="234"/>
      <c r="D44" s="381"/>
      <c r="E44" s="234"/>
      <c r="F44" s="381">
        <v>1</v>
      </c>
      <c r="G44" s="234"/>
      <c r="H44" s="381"/>
      <c r="I44" s="234"/>
      <c r="J44" s="235"/>
    </row>
    <row r="45" spans="1:11" ht="15.75" x14ac:dyDescent="0.25">
      <c r="A45" s="82" t="s">
        <v>140</v>
      </c>
      <c r="B45" s="52" t="s">
        <v>141</v>
      </c>
      <c r="C45" s="238" t="s">
        <v>380</v>
      </c>
      <c r="D45" s="383">
        <v>1</v>
      </c>
      <c r="E45" s="238" t="s">
        <v>380</v>
      </c>
      <c r="F45" s="383"/>
      <c r="G45" s="238" t="s">
        <v>380</v>
      </c>
      <c r="H45" s="383"/>
      <c r="I45" s="238" t="s">
        <v>380</v>
      </c>
      <c r="J45" s="237"/>
    </row>
    <row r="46" spans="1:11" ht="15.75" x14ac:dyDescent="0.25">
      <c r="A46" s="376" t="s">
        <v>143</v>
      </c>
      <c r="B46" s="280" t="s">
        <v>144</v>
      </c>
      <c r="C46" s="234"/>
      <c r="D46" s="381"/>
      <c r="E46" s="234"/>
      <c r="F46" s="381">
        <v>1</v>
      </c>
      <c r="G46" s="234"/>
      <c r="H46" s="381"/>
      <c r="I46" s="234"/>
      <c r="J46" s="235"/>
    </row>
    <row r="47" spans="1:11" ht="15.75" x14ac:dyDescent="0.25">
      <c r="A47" s="82" t="s">
        <v>213</v>
      </c>
      <c r="B47" s="52" t="s">
        <v>285</v>
      </c>
      <c r="C47" s="227" t="s">
        <v>380</v>
      </c>
      <c r="D47" s="382">
        <v>1</v>
      </c>
      <c r="E47" s="227" t="s">
        <v>380</v>
      </c>
      <c r="F47" s="382"/>
      <c r="G47" s="227" t="s">
        <v>380</v>
      </c>
      <c r="H47" s="382"/>
      <c r="I47" s="227" t="s">
        <v>415</v>
      </c>
      <c r="J47" s="228" t="s">
        <v>424</v>
      </c>
    </row>
    <row r="48" spans="1:11" ht="15.75" x14ac:dyDescent="0.25">
      <c r="A48" s="82" t="s">
        <v>155</v>
      </c>
      <c r="B48" s="52" t="s">
        <v>186</v>
      </c>
      <c r="C48" s="227" t="s">
        <v>380</v>
      </c>
      <c r="D48" s="382">
        <v>1</v>
      </c>
      <c r="E48" s="227" t="s">
        <v>380</v>
      </c>
      <c r="F48" s="382"/>
      <c r="G48" s="227" t="s">
        <v>380</v>
      </c>
      <c r="H48" s="382"/>
      <c r="I48" s="227" t="s">
        <v>380</v>
      </c>
      <c r="J48" s="228"/>
    </row>
    <row r="49" spans="1:11" ht="15.75" x14ac:dyDescent="0.25">
      <c r="A49" s="83" t="s">
        <v>156</v>
      </c>
      <c r="B49" s="52" t="s">
        <v>75</v>
      </c>
      <c r="C49" s="227" t="s">
        <v>380</v>
      </c>
      <c r="D49" s="382">
        <v>1</v>
      </c>
      <c r="E49" s="227" t="s">
        <v>380</v>
      </c>
      <c r="F49" s="382"/>
      <c r="G49" s="227" t="s">
        <v>380</v>
      </c>
      <c r="H49" s="382"/>
      <c r="I49" s="227" t="s">
        <v>380</v>
      </c>
      <c r="J49" s="228"/>
    </row>
    <row r="50" spans="1:11" ht="15.75" x14ac:dyDescent="0.25">
      <c r="A50" s="83" t="s">
        <v>160</v>
      </c>
      <c r="B50" s="52" t="s">
        <v>161</v>
      </c>
      <c r="C50" s="227" t="s">
        <v>380</v>
      </c>
      <c r="D50" s="382">
        <v>1</v>
      </c>
      <c r="E50" s="227" t="s">
        <v>380</v>
      </c>
      <c r="F50" s="382"/>
      <c r="G50" s="227" t="s">
        <v>380</v>
      </c>
      <c r="H50" s="382"/>
      <c r="I50" s="227" t="s">
        <v>415</v>
      </c>
      <c r="J50" s="228" t="s">
        <v>96</v>
      </c>
    </row>
    <row r="51" spans="1:11" ht="15.75" x14ac:dyDescent="0.25">
      <c r="A51" s="297" t="s">
        <v>237</v>
      </c>
      <c r="B51" s="280" t="s">
        <v>238</v>
      </c>
      <c r="C51" s="234"/>
      <c r="D51" s="381"/>
      <c r="E51" s="234"/>
      <c r="F51" s="381">
        <v>1</v>
      </c>
      <c r="G51" s="234"/>
      <c r="H51" s="381"/>
      <c r="I51" s="234"/>
      <c r="J51" s="235"/>
    </row>
    <row r="52" spans="1:11" ht="15.75" x14ac:dyDescent="0.25">
      <c r="A52" s="297" t="s">
        <v>168</v>
      </c>
      <c r="B52" s="299" t="s">
        <v>169</v>
      </c>
      <c r="C52" s="234"/>
      <c r="D52" s="381"/>
      <c r="E52" s="234"/>
      <c r="F52" s="381">
        <v>1</v>
      </c>
      <c r="G52" s="234"/>
      <c r="H52" s="381"/>
      <c r="I52" s="234"/>
      <c r="J52" s="235"/>
    </row>
    <row r="53" spans="1:11" ht="15.75" x14ac:dyDescent="0.25">
      <c r="A53" s="83" t="s">
        <v>201</v>
      </c>
      <c r="B53" s="187" t="s">
        <v>331</v>
      </c>
      <c r="C53" s="227" t="s">
        <v>380</v>
      </c>
      <c r="D53" s="382">
        <v>1</v>
      </c>
      <c r="E53" s="227" t="s">
        <v>380</v>
      </c>
      <c r="F53" s="382"/>
      <c r="G53" s="227" t="s">
        <v>380</v>
      </c>
      <c r="H53" s="382"/>
      <c r="I53" s="227" t="s">
        <v>380</v>
      </c>
      <c r="J53" s="228"/>
    </row>
    <row r="54" spans="1:11" ht="15.75" x14ac:dyDescent="0.25">
      <c r="A54" s="83" t="s">
        <v>182</v>
      </c>
      <c r="B54" s="187" t="s">
        <v>284</v>
      </c>
      <c r="C54" s="229" t="s">
        <v>396</v>
      </c>
      <c r="D54" s="382">
        <v>1</v>
      </c>
      <c r="E54" s="229" t="s">
        <v>380</v>
      </c>
      <c r="F54" s="382"/>
      <c r="G54" s="229" t="s">
        <v>380</v>
      </c>
      <c r="H54" s="382"/>
      <c r="I54" s="229" t="s">
        <v>380</v>
      </c>
      <c r="J54" s="228"/>
    </row>
    <row r="55" spans="1:11" ht="15.75" x14ac:dyDescent="0.25">
      <c r="A55" s="83" t="s">
        <v>185</v>
      </c>
      <c r="B55" s="187" t="s">
        <v>184</v>
      </c>
      <c r="C55" s="227" t="s">
        <v>380</v>
      </c>
      <c r="D55" s="382">
        <v>1</v>
      </c>
      <c r="E55" s="227" t="s">
        <v>380</v>
      </c>
      <c r="F55" s="382"/>
      <c r="G55" s="227" t="s">
        <v>380</v>
      </c>
      <c r="H55" s="382"/>
      <c r="I55" s="227" t="s">
        <v>380</v>
      </c>
      <c r="J55" s="228"/>
    </row>
    <row r="56" spans="1:11" ht="15.75" x14ac:dyDescent="0.25">
      <c r="A56" s="83" t="s">
        <v>204</v>
      </c>
      <c r="B56" s="226" t="s">
        <v>330</v>
      </c>
      <c r="C56" s="227" t="s">
        <v>380</v>
      </c>
      <c r="D56" s="382">
        <v>1</v>
      </c>
      <c r="E56" s="227" t="s">
        <v>380</v>
      </c>
      <c r="F56" s="384"/>
      <c r="G56" s="227" t="s">
        <v>380</v>
      </c>
      <c r="H56" s="384"/>
      <c r="I56" s="227" t="s">
        <v>380</v>
      </c>
      <c r="J56" s="239"/>
    </row>
    <row r="57" spans="1:11" ht="15.75" x14ac:dyDescent="0.25">
      <c r="A57" s="83" t="s">
        <v>224</v>
      </c>
      <c r="B57" s="226" t="s">
        <v>225</v>
      </c>
      <c r="C57" s="253"/>
      <c r="D57" s="386"/>
      <c r="E57" s="253"/>
      <c r="F57" s="386"/>
      <c r="G57" s="253"/>
      <c r="H57" s="386"/>
      <c r="I57" s="253"/>
      <c r="J57" s="254"/>
      <c r="K57">
        <v>1</v>
      </c>
    </row>
    <row r="58" spans="1:11" ht="15.75" x14ac:dyDescent="0.25">
      <c r="A58" s="83" t="s">
        <v>278</v>
      </c>
      <c r="B58" s="226" t="s">
        <v>286</v>
      </c>
      <c r="C58" s="253"/>
      <c r="D58" s="386"/>
      <c r="E58" s="253"/>
      <c r="F58" s="386"/>
      <c r="G58" s="253"/>
      <c r="H58" s="386"/>
      <c r="I58" s="253"/>
      <c r="J58" s="254"/>
      <c r="K58">
        <v>1</v>
      </c>
    </row>
    <row r="59" spans="1:11" ht="15.75" x14ac:dyDescent="0.25">
      <c r="A59" s="83" t="s">
        <v>279</v>
      </c>
      <c r="B59" s="226" t="s">
        <v>287</v>
      </c>
      <c r="C59" s="253"/>
      <c r="D59" s="386"/>
      <c r="E59" s="253"/>
      <c r="F59" s="386"/>
      <c r="G59" s="253"/>
      <c r="H59" s="386"/>
      <c r="I59" s="253"/>
      <c r="J59" s="254"/>
      <c r="K59">
        <v>1</v>
      </c>
    </row>
    <row r="60" spans="1:11" ht="15.75" x14ac:dyDescent="0.25">
      <c r="A60" s="83" t="s">
        <v>282</v>
      </c>
      <c r="B60" s="226" t="s">
        <v>288</v>
      </c>
      <c r="C60" s="253"/>
      <c r="D60" s="386"/>
      <c r="E60" s="253"/>
      <c r="F60" s="386"/>
      <c r="G60" s="253"/>
      <c r="H60" s="386"/>
      <c r="I60" s="253"/>
      <c r="J60" s="254"/>
      <c r="K60">
        <v>1</v>
      </c>
    </row>
    <row r="61" spans="1:11" ht="15.75" x14ac:dyDescent="0.25">
      <c r="A61" s="136" t="s">
        <v>324</v>
      </c>
      <c r="B61" s="127" t="s">
        <v>327</v>
      </c>
      <c r="C61" s="253"/>
      <c r="D61" s="386"/>
      <c r="E61" s="253"/>
      <c r="F61" s="386"/>
      <c r="G61" s="253"/>
      <c r="H61" s="386"/>
      <c r="I61" s="253"/>
      <c r="J61" s="254"/>
      <c r="K61">
        <v>1</v>
      </c>
    </row>
    <row r="62" spans="1:11" ht="15.75" x14ac:dyDescent="0.25">
      <c r="A62" s="136" t="s">
        <v>325</v>
      </c>
      <c r="B62" s="127" t="s">
        <v>328</v>
      </c>
      <c r="C62" s="253"/>
      <c r="D62" s="386"/>
      <c r="E62" s="253"/>
      <c r="F62" s="386"/>
      <c r="G62" s="253"/>
      <c r="H62" s="386"/>
      <c r="I62" s="253"/>
      <c r="J62" s="254"/>
      <c r="K62">
        <v>1</v>
      </c>
    </row>
    <row r="63" spans="1:11" ht="15.75" x14ac:dyDescent="0.25">
      <c r="A63" s="136" t="s">
        <v>326</v>
      </c>
      <c r="B63" s="127" t="s">
        <v>329</v>
      </c>
      <c r="C63" s="253"/>
      <c r="D63" s="386"/>
      <c r="E63" s="253"/>
      <c r="F63" s="386"/>
      <c r="G63" s="253"/>
      <c r="H63" s="386"/>
      <c r="I63" s="253"/>
      <c r="J63" s="254"/>
      <c r="K63">
        <v>1</v>
      </c>
    </row>
    <row r="64" spans="1:11" ht="15.75" x14ac:dyDescent="0.25">
      <c r="A64" s="136" t="s">
        <v>349</v>
      </c>
      <c r="B64" s="127" t="s">
        <v>350</v>
      </c>
      <c r="C64" s="253"/>
      <c r="D64" s="386"/>
      <c r="E64" s="253"/>
      <c r="F64" s="386"/>
      <c r="G64" s="253"/>
      <c r="H64" s="386"/>
      <c r="I64" s="253"/>
      <c r="J64" s="254"/>
      <c r="K64">
        <v>1</v>
      </c>
    </row>
    <row r="65" spans="1:11" ht="15.75" x14ac:dyDescent="0.25">
      <c r="A65" s="9" t="s">
        <v>364</v>
      </c>
      <c r="B65" s="127" t="s">
        <v>368</v>
      </c>
      <c r="C65" s="253"/>
      <c r="D65" s="386"/>
      <c r="E65" s="253"/>
      <c r="F65" s="386"/>
      <c r="G65" s="253"/>
      <c r="H65" s="386"/>
      <c r="I65" s="253"/>
      <c r="J65" s="254"/>
      <c r="K65">
        <v>1</v>
      </c>
    </row>
    <row r="66" spans="1:11" ht="15.75" x14ac:dyDescent="0.25">
      <c r="A66" s="9" t="s">
        <v>365</v>
      </c>
      <c r="B66" s="127" t="s">
        <v>369</v>
      </c>
      <c r="C66" s="253"/>
      <c r="D66" s="386"/>
      <c r="E66" s="253"/>
      <c r="F66" s="386"/>
      <c r="G66" s="253"/>
      <c r="H66" s="386"/>
      <c r="I66" s="253"/>
      <c r="J66" s="254"/>
      <c r="K66">
        <v>1</v>
      </c>
    </row>
    <row r="67" spans="1:11" ht="15.75" x14ac:dyDescent="0.25">
      <c r="A67" s="9" t="s">
        <v>366</v>
      </c>
      <c r="B67" s="127" t="s">
        <v>370</v>
      </c>
      <c r="C67" s="253"/>
      <c r="D67" s="386"/>
      <c r="E67" s="253"/>
      <c r="F67" s="386"/>
      <c r="G67" s="253"/>
      <c r="H67" s="386"/>
      <c r="I67" s="253"/>
      <c r="J67" s="254"/>
      <c r="K67">
        <v>1</v>
      </c>
    </row>
    <row r="68" spans="1:11" ht="15.75" x14ac:dyDescent="0.25">
      <c r="A68" s="9" t="s">
        <v>367</v>
      </c>
      <c r="B68" s="127" t="s">
        <v>371</v>
      </c>
      <c r="C68" s="253"/>
      <c r="D68" s="386"/>
      <c r="E68" s="308"/>
      <c r="F68" s="386"/>
      <c r="G68" s="308"/>
      <c r="H68" s="386"/>
      <c r="I68" s="308"/>
      <c r="J68" s="254"/>
      <c r="K68">
        <v>1</v>
      </c>
    </row>
    <row r="69" spans="1:11" ht="15.75" x14ac:dyDescent="0.25">
      <c r="A69" s="82" t="s">
        <v>45</v>
      </c>
      <c r="B69" s="65" t="s">
        <v>375</v>
      </c>
      <c r="C69" s="227" t="s">
        <v>380</v>
      </c>
      <c r="D69" s="382">
        <v>1</v>
      </c>
      <c r="E69" s="227" t="s">
        <v>380</v>
      </c>
      <c r="F69" s="382"/>
      <c r="G69" s="227" t="s">
        <v>380</v>
      </c>
      <c r="H69" s="382"/>
      <c r="I69" s="227" t="s">
        <v>380</v>
      </c>
      <c r="J69" s="228"/>
    </row>
    <row r="70" spans="1:11" ht="15.75" x14ac:dyDescent="0.25">
      <c r="A70" s="109" t="s">
        <v>46</v>
      </c>
      <c r="B70" s="191" t="s">
        <v>47</v>
      </c>
      <c r="C70" s="229" t="s">
        <v>380</v>
      </c>
      <c r="D70" s="382">
        <v>1</v>
      </c>
      <c r="E70" s="229" t="s">
        <v>380</v>
      </c>
      <c r="F70" s="382"/>
      <c r="G70" s="229" t="s">
        <v>380</v>
      </c>
      <c r="H70" s="382"/>
      <c r="I70" s="229" t="s">
        <v>380</v>
      </c>
      <c r="J70" s="228"/>
    </row>
    <row r="71" spans="1:11" ht="15.75" x14ac:dyDescent="0.25">
      <c r="A71" s="109" t="s">
        <v>48</v>
      </c>
      <c r="B71" s="191" t="s">
        <v>49</v>
      </c>
      <c r="C71" s="229" t="s">
        <v>380</v>
      </c>
      <c r="D71" s="382">
        <v>1</v>
      </c>
      <c r="E71" s="238" t="s">
        <v>380</v>
      </c>
      <c r="F71" s="383"/>
      <c r="G71" s="229" t="s">
        <v>380</v>
      </c>
      <c r="H71" s="382"/>
      <c r="I71" s="229" t="s">
        <v>380</v>
      </c>
      <c r="J71" s="228"/>
    </row>
    <row r="72" spans="1:11" ht="15.75" x14ac:dyDescent="0.25">
      <c r="A72" s="83" t="s">
        <v>50</v>
      </c>
      <c r="B72" s="52" t="s">
        <v>51</v>
      </c>
      <c r="C72" s="229" t="s">
        <v>380</v>
      </c>
      <c r="D72" s="382">
        <v>1</v>
      </c>
      <c r="E72" s="229" t="s">
        <v>380</v>
      </c>
      <c r="F72" s="382"/>
      <c r="G72" s="229"/>
      <c r="H72" s="382"/>
      <c r="I72" s="236" t="s">
        <v>380</v>
      </c>
      <c r="J72" s="237"/>
    </row>
    <row r="73" spans="1:11" ht="15.75" x14ac:dyDescent="0.25">
      <c r="A73" s="380" t="s">
        <v>90</v>
      </c>
      <c r="B73" s="280" t="s">
        <v>91</v>
      </c>
      <c r="C73" s="234"/>
      <c r="D73" s="381"/>
      <c r="E73" s="234"/>
      <c r="F73" s="381">
        <v>1</v>
      </c>
      <c r="G73" s="234"/>
      <c r="H73" s="381"/>
      <c r="I73" s="234"/>
      <c r="J73" s="235"/>
    </row>
    <row r="74" spans="1:11" ht="15.75" x14ac:dyDescent="0.25">
      <c r="A74" s="380" t="s">
        <v>94</v>
      </c>
      <c r="B74" s="280" t="s">
        <v>241</v>
      </c>
      <c r="C74" s="234"/>
      <c r="D74" s="381"/>
      <c r="E74" s="234"/>
      <c r="F74" s="381">
        <v>1</v>
      </c>
      <c r="G74" s="234"/>
      <c r="H74" s="381"/>
      <c r="I74" s="234"/>
      <c r="J74" s="235"/>
    </row>
    <row r="75" spans="1:11" ht="15.75" x14ac:dyDescent="0.25">
      <c r="A75" s="101" t="s">
        <v>104</v>
      </c>
      <c r="B75" s="52" t="s">
        <v>103</v>
      </c>
      <c r="C75" s="227" t="s">
        <v>380</v>
      </c>
      <c r="D75" s="382">
        <v>1</v>
      </c>
      <c r="E75" s="227" t="s">
        <v>380</v>
      </c>
      <c r="F75" s="382"/>
      <c r="G75" s="227" t="s">
        <v>380</v>
      </c>
      <c r="H75" s="382"/>
      <c r="I75" s="227" t="s">
        <v>380</v>
      </c>
      <c r="J75" s="228"/>
    </row>
    <row r="76" spans="1:11" ht="15.75" x14ac:dyDescent="0.25">
      <c r="A76" s="101" t="s">
        <v>137</v>
      </c>
      <c r="B76" s="52" t="s">
        <v>170</v>
      </c>
      <c r="C76" s="227" t="s">
        <v>380</v>
      </c>
      <c r="D76" s="382">
        <v>1</v>
      </c>
      <c r="E76" s="227" t="s">
        <v>380</v>
      </c>
      <c r="F76" s="383"/>
      <c r="G76" s="227" t="s">
        <v>380</v>
      </c>
      <c r="H76" s="382"/>
      <c r="I76" s="238" t="s">
        <v>380</v>
      </c>
      <c r="J76" s="237"/>
    </row>
    <row r="77" spans="1:11" ht="15.75" x14ac:dyDescent="0.25">
      <c r="A77" s="101" t="s">
        <v>138</v>
      </c>
      <c r="B77" s="52" t="s">
        <v>139</v>
      </c>
      <c r="C77" s="253"/>
      <c r="D77" s="386"/>
      <c r="E77" s="253"/>
      <c r="F77" s="386"/>
      <c r="G77" s="253"/>
      <c r="H77" s="386"/>
      <c r="I77" s="253"/>
      <c r="J77" s="254"/>
      <c r="K77">
        <v>1</v>
      </c>
    </row>
    <row r="78" spans="1:11" ht="15.75" x14ac:dyDescent="0.25">
      <c r="A78" s="101" t="s">
        <v>154</v>
      </c>
      <c r="B78" s="52" t="s">
        <v>159</v>
      </c>
      <c r="C78" s="253"/>
      <c r="D78" s="386"/>
      <c r="E78" s="253"/>
      <c r="F78" s="386"/>
      <c r="G78" s="253"/>
      <c r="H78" s="386"/>
      <c r="I78" s="253"/>
      <c r="J78" s="254"/>
      <c r="K78">
        <v>1</v>
      </c>
    </row>
    <row r="79" spans="1:11" ht="15.75" x14ac:dyDescent="0.25">
      <c r="A79" s="101" t="s">
        <v>290</v>
      </c>
      <c r="B79" s="52" t="s">
        <v>289</v>
      </c>
      <c r="C79" s="253"/>
      <c r="D79" s="386"/>
      <c r="E79" s="253"/>
      <c r="F79" s="386"/>
      <c r="G79" s="253"/>
      <c r="H79" s="386"/>
      <c r="I79" s="253"/>
      <c r="J79" s="254"/>
      <c r="K79">
        <v>1</v>
      </c>
    </row>
    <row r="80" spans="1:11" ht="15.75" x14ac:dyDescent="0.25">
      <c r="A80" s="230" t="s">
        <v>373</v>
      </c>
      <c r="B80" s="52" t="s">
        <v>374</v>
      </c>
      <c r="C80" s="253"/>
      <c r="D80" s="386"/>
      <c r="E80" s="253"/>
      <c r="F80" s="386"/>
      <c r="G80" s="253"/>
      <c r="H80" s="386"/>
      <c r="I80" s="253"/>
      <c r="J80" s="254"/>
      <c r="K80">
        <v>1</v>
      </c>
    </row>
    <row r="81" spans="1:13" ht="15.75" x14ac:dyDescent="0.25">
      <c r="A81" s="376" t="s">
        <v>172</v>
      </c>
      <c r="B81" s="290" t="s">
        <v>206</v>
      </c>
      <c r="C81" s="234"/>
      <c r="D81" s="381"/>
      <c r="E81" s="234"/>
      <c r="F81" s="381">
        <v>1</v>
      </c>
      <c r="G81" s="234"/>
      <c r="H81" s="381"/>
      <c r="I81" s="234"/>
      <c r="J81" s="235"/>
    </row>
    <row r="82" spans="1:13" ht="15.75" x14ac:dyDescent="0.25">
      <c r="A82" s="102" t="s">
        <v>85</v>
      </c>
      <c r="B82" s="52" t="s">
        <v>86</v>
      </c>
      <c r="C82" s="253"/>
      <c r="D82" s="386"/>
      <c r="E82" s="253"/>
      <c r="F82" s="386"/>
      <c r="G82" s="253"/>
      <c r="H82" s="386"/>
      <c r="I82" s="253"/>
      <c r="J82" s="254"/>
      <c r="K82">
        <v>1</v>
      </c>
    </row>
    <row r="83" spans="1:13" ht="15.75" x14ac:dyDescent="0.25">
      <c r="A83" s="87" t="s">
        <v>130</v>
      </c>
      <c r="B83" s="52" t="s">
        <v>131</v>
      </c>
      <c r="C83" s="253"/>
      <c r="D83" s="386"/>
      <c r="E83" s="253"/>
      <c r="F83" s="386"/>
      <c r="G83" s="253"/>
      <c r="H83" s="386"/>
      <c r="I83" s="253"/>
      <c r="J83" s="254"/>
      <c r="K83">
        <v>1</v>
      </c>
    </row>
    <row r="84" spans="1:13" ht="15.75" x14ac:dyDescent="0.25">
      <c r="A84" s="75" t="s">
        <v>147</v>
      </c>
      <c r="B84" s="52" t="s">
        <v>148</v>
      </c>
      <c r="C84" s="253"/>
      <c r="D84" s="386"/>
      <c r="E84" s="253"/>
      <c r="F84" s="386"/>
      <c r="G84" s="253"/>
      <c r="H84" s="386"/>
      <c r="I84" s="253"/>
      <c r="J84" s="254"/>
      <c r="K84">
        <v>1</v>
      </c>
    </row>
    <row r="85" spans="1:13" ht="15.75" x14ac:dyDescent="0.25">
      <c r="A85" s="83" t="s">
        <v>52</v>
      </c>
      <c r="B85" s="52" t="s">
        <v>53</v>
      </c>
      <c r="C85" s="253"/>
      <c r="D85" s="386"/>
      <c r="E85" s="253"/>
      <c r="F85" s="386"/>
      <c r="G85" s="253"/>
      <c r="H85" s="386"/>
      <c r="I85" s="253"/>
      <c r="J85" s="254"/>
      <c r="K85">
        <v>1</v>
      </c>
    </row>
    <row r="86" spans="1:13" ht="15.75" x14ac:dyDescent="0.25">
      <c r="A86" s="83" t="s">
        <v>93</v>
      </c>
      <c r="B86" s="52" t="s">
        <v>92</v>
      </c>
      <c r="C86" s="253"/>
      <c r="D86" s="386"/>
      <c r="E86" s="253"/>
      <c r="F86" s="386"/>
      <c r="G86" s="253"/>
      <c r="H86" s="386"/>
      <c r="I86" s="253"/>
      <c r="J86" s="254"/>
      <c r="K86">
        <v>1</v>
      </c>
    </row>
    <row r="87" spans="1:13" ht="15.75" x14ac:dyDescent="0.25">
      <c r="A87" s="110" t="s">
        <v>162</v>
      </c>
      <c r="B87" s="52" t="s">
        <v>163</v>
      </c>
      <c r="C87" s="236" t="s">
        <v>380</v>
      </c>
      <c r="D87" s="383">
        <v>1</v>
      </c>
      <c r="E87" s="236" t="s">
        <v>380</v>
      </c>
      <c r="F87" s="383"/>
      <c r="G87" s="236" t="s">
        <v>380</v>
      </c>
      <c r="H87" s="383"/>
      <c r="I87" s="236" t="s">
        <v>380</v>
      </c>
      <c r="J87" s="237"/>
    </row>
    <row r="88" spans="1:13" ht="15.75" x14ac:dyDescent="0.25">
      <c r="A88" s="231" t="s">
        <v>227</v>
      </c>
      <c r="B88" s="52" t="s">
        <v>228</v>
      </c>
      <c r="C88" s="253"/>
      <c r="D88" s="386"/>
      <c r="E88" s="253"/>
      <c r="F88" s="386"/>
      <c r="G88" s="253"/>
      <c r="H88" s="386"/>
      <c r="I88" s="253"/>
      <c r="J88" s="254"/>
      <c r="K88">
        <v>1</v>
      </c>
    </row>
    <row r="89" spans="1:13" ht="15.75" x14ac:dyDescent="0.25">
      <c r="A89" s="83" t="s">
        <v>145</v>
      </c>
      <c r="B89" s="52" t="s">
        <v>146</v>
      </c>
      <c r="C89" s="253"/>
      <c r="D89" s="386"/>
      <c r="E89" s="253"/>
      <c r="F89" s="386"/>
      <c r="G89" s="253"/>
      <c r="H89" s="386"/>
      <c r="I89" s="253"/>
      <c r="J89" s="254"/>
      <c r="K89">
        <v>1</v>
      </c>
    </row>
    <row r="90" spans="1:13" ht="15.75" x14ac:dyDescent="0.25">
      <c r="A90" s="83" t="s">
        <v>211</v>
      </c>
      <c r="B90" s="52" t="s">
        <v>212</v>
      </c>
      <c r="C90" s="253"/>
      <c r="D90" s="386"/>
      <c r="E90" s="253"/>
      <c r="F90" s="386"/>
      <c r="G90" s="253"/>
      <c r="H90" s="386"/>
      <c r="I90" s="253"/>
      <c r="J90" s="254"/>
      <c r="K90">
        <v>1</v>
      </c>
    </row>
    <row r="91" spans="1:13" ht="15.75" x14ac:dyDescent="0.25">
      <c r="A91" s="75" t="s">
        <v>89</v>
      </c>
      <c r="B91" s="52" t="s">
        <v>62</v>
      </c>
      <c r="C91" s="253"/>
      <c r="D91" s="386"/>
      <c r="E91" s="253"/>
      <c r="F91" s="386"/>
      <c r="G91" s="253"/>
      <c r="H91" s="386"/>
      <c r="I91" s="253"/>
      <c r="J91" s="254"/>
      <c r="K91">
        <v>1</v>
      </c>
    </row>
    <row r="92" spans="1:13" ht="15.75" x14ac:dyDescent="0.25">
      <c r="A92" s="83" t="s">
        <v>101</v>
      </c>
      <c r="B92" s="65" t="s">
        <v>105</v>
      </c>
      <c r="C92" s="253"/>
      <c r="D92" s="386"/>
      <c r="E92" s="253"/>
      <c r="F92" s="386"/>
      <c r="G92" s="253"/>
      <c r="H92" s="386"/>
      <c r="I92" s="253"/>
      <c r="J92" s="254"/>
      <c r="K92">
        <v>1</v>
      </c>
    </row>
    <row r="93" spans="1:13" x14ac:dyDescent="0.25">
      <c r="D93" s="387">
        <f>SUM(D2:D92)</f>
        <v>38</v>
      </c>
      <c r="F93" s="387">
        <f>SUM(F2:F92)</f>
        <v>20</v>
      </c>
      <c r="H93" s="387">
        <f>SUM(H2:H92)</f>
        <v>6</v>
      </c>
      <c r="K93" s="387">
        <f>SUM(K2:K92)</f>
        <v>27</v>
      </c>
    </row>
    <row r="94" spans="1:13" x14ac:dyDescent="0.25">
      <c r="M94" s="387">
        <f>SUM(D93:K93)</f>
        <v>91</v>
      </c>
    </row>
  </sheetData>
  <sheetProtection password="CCF0" sheet="1" objects="1" scenarios="1"/>
  <mergeCells count="4">
    <mergeCell ref="C1:D1"/>
    <mergeCell ref="E1:F1"/>
    <mergeCell ref="G1:H1"/>
    <mergeCell ref="I1:J1"/>
  </mergeCells>
  <pageMargins left="0.7" right="0.7" top="0.75" bottom="0.75" header="0.3" footer="0.3"/>
  <pageSetup scale="85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Over All</vt:lpstr>
      <vt:lpstr>Mileage</vt:lpstr>
      <vt:lpstr>Annual Qualifications </vt:lpstr>
      <vt:lpstr>RC Activity</vt:lpstr>
      <vt:lpstr>Annual Inspection</vt:lpstr>
      <vt:lpstr>'Annual Qualifications '!Print_Area</vt:lpstr>
      <vt:lpstr>Mileage!Print_Area</vt:lpstr>
      <vt:lpstr>'Over All'!Print_Area</vt:lpstr>
      <vt:lpstr>'Annual Qualifications '!Print_Titles</vt:lpstr>
      <vt:lpstr>Mileage!Print_Titles</vt:lpstr>
      <vt:lpstr>'Over All'!Print_Titles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Paul</dc:creator>
  <cp:lastModifiedBy>Harbison, Cameron C Mr CIV US USA TRADOC</cp:lastModifiedBy>
  <cp:lastPrinted>2020-01-05T20:07:21Z</cp:lastPrinted>
  <dcterms:created xsi:type="dcterms:W3CDTF">2015-11-04T18:18:28Z</dcterms:created>
  <dcterms:modified xsi:type="dcterms:W3CDTF">2020-03-03T13:05:10Z</dcterms:modified>
</cp:coreProperties>
</file>