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cvma2\Desktop\CVMA\Sgt At Arms\"/>
    </mc:Choice>
  </mc:AlternateContent>
  <xr:revisionPtr revIDLastSave="0" documentId="13_ncr:1_{804394B7-6DA2-4134-8932-792D201FC44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Over All" sheetId="1" r:id="rId1"/>
    <sheet name="Mileage" sheetId="2" r:id="rId2"/>
    <sheet name="Annual Qualifications " sheetId="3" r:id="rId3"/>
    <sheet name="RC Activity" sheetId="4" r:id="rId4"/>
    <sheet name="Sheet1" sheetId="6" r:id="rId5"/>
  </sheets>
  <definedNames>
    <definedName name="_xlnm.Print_Area" localSheetId="2">'Annual Qualifications '!$B$1:$N$103</definedName>
    <definedName name="_xlnm.Print_Area" localSheetId="1">Mileage!$A$1:$CT$104</definedName>
    <definedName name="_xlnm.Print_Area" localSheetId="0">'Over All'!$A$1:$AJ$102</definedName>
    <definedName name="_xlnm.Print_Titles" localSheetId="2">'Annual Qualifications '!$1:$2</definedName>
    <definedName name="_xlnm.Print_Titles" localSheetId="1">Mileage!$1:$2</definedName>
    <definedName name="_xlnm.Print_Titles" localSheetId="0">'Over All'!$1:$2</definedName>
  </definedNames>
  <calcPr calcId="191029"/>
</workbook>
</file>

<file path=xl/calcChain.xml><?xml version="1.0" encoding="utf-8"?>
<calcChain xmlns="http://schemas.openxmlformats.org/spreadsheetml/2006/main">
  <c r="CL104" i="2" l="1"/>
  <c r="CI104" i="2" l="1"/>
  <c r="CK104" i="2" l="1"/>
  <c r="CF104" i="2" l="1"/>
  <c r="CJ104" i="2"/>
  <c r="CG104" i="2"/>
  <c r="C92" i="2" l="1"/>
  <c r="CS92" i="2" s="1"/>
  <c r="C27" i="2"/>
  <c r="CS27" i="2" s="1"/>
  <c r="CD104" i="2" l="1"/>
  <c r="CB104" i="2"/>
  <c r="CA104" i="2"/>
  <c r="C103" i="2" l="1"/>
  <c r="C79" i="2"/>
  <c r="C73" i="2"/>
  <c r="C74" i="2"/>
  <c r="CS74" i="2" s="1"/>
  <c r="C100" i="2"/>
  <c r="CS79" i="2" l="1"/>
  <c r="CT79" i="2" s="1"/>
  <c r="N79" i="1" s="1"/>
  <c r="CS103" i="2"/>
  <c r="CT103" i="2" s="1"/>
  <c r="N103" i="1" s="1"/>
  <c r="CS100" i="2"/>
  <c r="CT100" i="2" s="1"/>
  <c r="N100" i="1" s="1"/>
  <c r="CS73" i="2"/>
  <c r="CT73" i="2" s="1"/>
  <c r="N73" i="1" s="1"/>
  <c r="BX104" i="2"/>
  <c r="BW104" i="2"/>
  <c r="BV104" i="2" l="1"/>
  <c r="BU104" i="2"/>
  <c r="BR104" i="2" l="1"/>
  <c r="C72" i="2"/>
  <c r="C71" i="2"/>
  <c r="CS71" i="2" l="1"/>
  <c r="CT71" i="2" s="1"/>
  <c r="N71" i="1" s="1"/>
  <c r="CS72" i="2"/>
  <c r="CT72" i="2" s="1"/>
  <c r="N72" i="1" s="1"/>
  <c r="H104" i="2"/>
  <c r="BP104" i="2" l="1"/>
  <c r="BO104" i="2" l="1"/>
  <c r="BL104" i="2" l="1"/>
  <c r="BK104" i="2" l="1"/>
  <c r="BJ104" i="2"/>
  <c r="BI104" i="2" l="1"/>
  <c r="BH104" i="2"/>
  <c r="C102" i="2" l="1"/>
  <c r="CS102" i="2" s="1"/>
  <c r="C101" i="2"/>
  <c r="CS101" i="2" s="1"/>
  <c r="C99" i="2"/>
  <c r="C98" i="2"/>
  <c r="CS98" i="2" s="1"/>
  <c r="C97" i="2"/>
  <c r="CS97" i="2" s="1"/>
  <c r="C96" i="2"/>
  <c r="CS96" i="2" s="1"/>
  <c r="C95" i="2"/>
  <c r="CS95" i="2" s="1"/>
  <c r="C94" i="2"/>
  <c r="CS94" i="2" s="1"/>
  <c r="C93" i="2"/>
  <c r="CS93" i="2" s="1"/>
  <c r="C91" i="2"/>
  <c r="CS91" i="2" s="1"/>
  <c r="C90" i="2"/>
  <c r="CS90" i="2" s="1"/>
  <c r="C89" i="2"/>
  <c r="CS89" i="2" s="1"/>
  <c r="C88" i="2"/>
  <c r="CS88" i="2" s="1"/>
  <c r="C87" i="2"/>
  <c r="CS87" i="2" s="1"/>
  <c r="C86" i="2"/>
  <c r="C85" i="2"/>
  <c r="CS85" i="2" s="1"/>
  <c r="C84" i="2"/>
  <c r="C83" i="2"/>
  <c r="CS83" i="2" s="1"/>
  <c r="C82" i="2"/>
  <c r="CS82" i="2" s="1"/>
  <c r="C81" i="2"/>
  <c r="CS81" i="2" s="1"/>
  <c r="C80" i="2"/>
  <c r="CS80" i="2" s="1"/>
  <c r="C78" i="2"/>
  <c r="CS78" i="2" s="1"/>
  <c r="C77" i="2"/>
  <c r="CS77" i="2" s="1"/>
  <c r="C76" i="2"/>
  <c r="CS76" i="2" s="1"/>
  <c r="C75" i="2"/>
  <c r="CS75" i="2" s="1"/>
  <c r="C70" i="2"/>
  <c r="CS70" i="2" s="1"/>
  <c r="C69" i="2"/>
  <c r="CS69" i="2" s="1"/>
  <c r="C68" i="2"/>
  <c r="CS68" i="2" s="1"/>
  <c r="C67" i="2"/>
  <c r="CS67" i="2" s="1"/>
  <c r="C66" i="2"/>
  <c r="CS66" i="2" s="1"/>
  <c r="C65" i="2"/>
  <c r="CS65" i="2" s="1"/>
  <c r="C64" i="2"/>
  <c r="CS64" i="2" s="1"/>
  <c r="C63" i="2"/>
  <c r="CS63" i="2" s="1"/>
  <c r="C62" i="2"/>
  <c r="CS62" i="2" s="1"/>
  <c r="C61" i="2"/>
  <c r="CS61" i="2" s="1"/>
  <c r="C60" i="2"/>
  <c r="CS60" i="2" s="1"/>
  <c r="C59" i="2"/>
  <c r="CS59" i="2" s="1"/>
  <c r="C58" i="2"/>
  <c r="C57" i="2"/>
  <c r="CS57" i="2" s="1"/>
  <c r="C56" i="2"/>
  <c r="CS56" i="2" s="1"/>
  <c r="C55" i="2"/>
  <c r="CS55" i="2" s="1"/>
  <c r="C54" i="2"/>
  <c r="CS54" i="2" s="1"/>
  <c r="C53" i="2"/>
  <c r="CS53" i="2" s="1"/>
  <c r="C52" i="2"/>
  <c r="CS52" i="2" s="1"/>
  <c r="C51" i="2"/>
  <c r="CS51" i="2" s="1"/>
  <c r="C50" i="2"/>
  <c r="CS50" i="2" s="1"/>
  <c r="C49" i="2"/>
  <c r="CS49" i="2" s="1"/>
  <c r="C48" i="2"/>
  <c r="CS48" i="2" s="1"/>
  <c r="C47" i="2"/>
  <c r="CS47" i="2" s="1"/>
  <c r="C46" i="2"/>
  <c r="CS46" i="2" s="1"/>
  <c r="C45" i="2"/>
  <c r="CS45" i="2" s="1"/>
  <c r="C44" i="2"/>
  <c r="CS44" i="2" s="1"/>
  <c r="C43" i="2"/>
  <c r="CS43" i="2" s="1"/>
  <c r="C42" i="2"/>
  <c r="CS42" i="2" s="1"/>
  <c r="C41" i="2"/>
  <c r="CS41" i="2" s="1"/>
  <c r="C40" i="2"/>
  <c r="CS40" i="2" s="1"/>
  <c r="C39" i="2"/>
  <c r="CS39" i="2" s="1"/>
  <c r="C38" i="2"/>
  <c r="CS38" i="2" s="1"/>
  <c r="C37" i="2"/>
  <c r="CS37" i="2" s="1"/>
  <c r="C36" i="2"/>
  <c r="CS36" i="2" s="1"/>
  <c r="C35" i="2"/>
  <c r="CS35" i="2" s="1"/>
  <c r="C34" i="2"/>
  <c r="CS34" i="2" s="1"/>
  <c r="C33" i="2"/>
  <c r="CS33" i="2" s="1"/>
  <c r="C32" i="2"/>
  <c r="CS32" i="2" s="1"/>
  <c r="C31" i="2"/>
  <c r="CS31" i="2" s="1"/>
  <c r="C30" i="2"/>
  <c r="CS30" i="2" s="1"/>
  <c r="C29" i="2"/>
  <c r="CS29" i="2" s="1"/>
  <c r="C28" i="2"/>
  <c r="CS28" i="2" s="1"/>
  <c r="C26" i="2"/>
  <c r="CS26" i="2" s="1"/>
  <c r="C25" i="2"/>
  <c r="CS25" i="2" s="1"/>
  <c r="C24" i="2"/>
  <c r="CS24" i="2" s="1"/>
  <c r="C23" i="2"/>
  <c r="CS23" i="2" s="1"/>
  <c r="C22" i="2"/>
  <c r="CS22" i="2" s="1"/>
  <c r="C21" i="2"/>
  <c r="CS21" i="2" s="1"/>
  <c r="C20" i="2"/>
  <c r="CS20" i="2" s="1"/>
  <c r="C19" i="2"/>
  <c r="CS19" i="2" s="1"/>
  <c r="C18" i="2"/>
  <c r="CS18" i="2" s="1"/>
  <c r="C17" i="2"/>
  <c r="CS17" i="2" s="1"/>
  <c r="C16" i="2"/>
  <c r="CS16" i="2" s="1"/>
  <c r="C15" i="2"/>
  <c r="CS15" i="2" s="1"/>
  <c r="C14" i="2"/>
  <c r="C13" i="2"/>
  <c r="CS13" i="2" s="1"/>
  <c r="C12" i="2"/>
  <c r="CS12" i="2" s="1"/>
  <c r="C11" i="2"/>
  <c r="CS11" i="2" s="1"/>
  <c r="C10" i="2"/>
  <c r="CS10" i="2" s="1"/>
  <c r="C9" i="2"/>
  <c r="CS9" i="2" s="1"/>
  <c r="C8" i="2"/>
  <c r="CS8" i="2" s="1"/>
  <c r="C7" i="2"/>
  <c r="CS7" i="2" s="1"/>
  <c r="C6" i="2"/>
  <c r="CS6" i="2" s="1"/>
  <c r="C5" i="2"/>
  <c r="CS5" i="2" s="1"/>
  <c r="C4" i="2"/>
  <c r="CS4" i="2" s="1"/>
  <c r="C3" i="2"/>
  <c r="CS3" i="2" s="1"/>
  <c r="CS86" i="2" l="1"/>
  <c r="CT86" i="2" s="1"/>
  <c r="N86" i="1" s="1"/>
  <c r="CS58" i="2"/>
  <c r="CT58" i="2" s="1"/>
  <c r="N58" i="1" s="1"/>
  <c r="CS14" i="2"/>
  <c r="CT14" i="2" s="1"/>
  <c r="N14" i="1" s="1"/>
  <c r="CS84" i="2"/>
  <c r="CT84" i="2" s="1"/>
  <c r="N84" i="1" s="1"/>
  <c r="CS99" i="2"/>
  <c r="CT99" i="2" s="1"/>
  <c r="N99" i="1" s="1"/>
  <c r="BG104" i="2"/>
  <c r="BE104" i="2" l="1"/>
  <c r="BD104" i="2"/>
  <c r="F104" i="2" l="1"/>
  <c r="BC104" i="2"/>
  <c r="BB104" i="2" l="1"/>
  <c r="BA104" i="2"/>
  <c r="AZ104" i="2" l="1"/>
  <c r="AY104" i="2" l="1"/>
  <c r="AX104" i="2"/>
  <c r="CT70" i="2"/>
  <c r="N70" i="1" s="1"/>
  <c r="B15" i="3" l="1"/>
  <c r="CT69" i="2"/>
  <c r="N69" i="1" s="1"/>
  <c r="AV104" i="2"/>
  <c r="AS104" i="2" l="1"/>
  <c r="AP104" i="2"/>
  <c r="AQ104" i="2"/>
  <c r="AT104" i="2"/>
  <c r="AR104" i="2"/>
  <c r="CT98" i="2" l="1"/>
  <c r="N98" i="1" s="1"/>
  <c r="CT97" i="2"/>
  <c r="N97" i="1" s="1"/>
  <c r="AL104" i="2" l="1"/>
  <c r="AK104" i="2"/>
  <c r="AJ104" i="2"/>
  <c r="AH104" i="2" l="1"/>
  <c r="AE104" i="2" l="1"/>
  <c r="AD104" i="2"/>
  <c r="AG104" i="2"/>
  <c r="V104" i="2" l="1"/>
  <c r="U104" i="2" l="1"/>
  <c r="AA104" i="2" l="1"/>
  <c r="Z104" i="2"/>
  <c r="Y104" i="2"/>
  <c r="X104" i="2"/>
  <c r="W104" i="2"/>
  <c r="CT20" i="2"/>
  <c r="N20" i="1" s="1"/>
  <c r="CT67" i="2"/>
  <c r="N67" i="1" s="1"/>
  <c r="CT66" i="2"/>
  <c r="N66" i="1" s="1"/>
  <c r="CT65" i="2"/>
  <c r="CT64" i="2"/>
  <c r="CT87" i="2" l="1"/>
  <c r="N87" i="1" s="1"/>
  <c r="CT63" i="2"/>
  <c r="CH104" i="2" l="1"/>
  <c r="CE104" i="2"/>
  <c r="CC104" i="2"/>
  <c r="BZ104" i="2"/>
  <c r="BY104" i="2"/>
  <c r="BT104" i="2"/>
  <c r="BS104" i="2"/>
  <c r="BQ104" i="2"/>
  <c r="BN104" i="2"/>
  <c r="BF104" i="2"/>
  <c r="AW104" i="2"/>
  <c r="AU104" i="2"/>
  <c r="AO104" i="2"/>
  <c r="AN104" i="2"/>
  <c r="AM104" i="2"/>
  <c r="AI104" i="2"/>
  <c r="AF104" i="2"/>
  <c r="AB104" i="2"/>
  <c r="T104" i="2"/>
  <c r="S104" i="2"/>
  <c r="R104" i="2"/>
  <c r="Q104" i="2"/>
  <c r="P104" i="2"/>
  <c r="O104" i="2"/>
  <c r="N104" i="2"/>
  <c r="N65" i="1" l="1"/>
  <c r="N64" i="1"/>
  <c r="N63" i="1"/>
  <c r="CT68" i="2" l="1"/>
  <c r="N68" i="1" s="1"/>
  <c r="M104" i="2"/>
  <c r="CR104" i="2" l="1"/>
  <c r="CT61" i="2" l="1"/>
  <c r="N61" i="1" s="1"/>
  <c r="CT60" i="2"/>
  <c r="N60" i="1" s="1"/>
  <c r="CT59" i="2"/>
  <c r="N59" i="1" s="1"/>
  <c r="CT83" i="2"/>
  <c r="N83" i="1" s="1"/>
  <c r="CT62" i="2" l="1"/>
  <c r="N62" i="1" s="1"/>
  <c r="AC104" i="2" l="1"/>
  <c r="CT57" i="2" l="1"/>
  <c r="N57" i="1" s="1"/>
  <c r="CT5" i="2" l="1"/>
  <c r="N5" i="1" s="1"/>
  <c r="CT56" i="2"/>
  <c r="N56" i="1" s="1"/>
  <c r="CT55" i="2"/>
  <c r="N55" i="1" s="1"/>
  <c r="CT82" i="2" l="1"/>
  <c r="N82" i="1" s="1"/>
  <c r="CT54" i="2"/>
  <c r="N54" i="1" s="1"/>
  <c r="CT53" i="2"/>
  <c r="N53" i="1" s="1"/>
  <c r="CT52" i="2"/>
  <c r="CT51" i="2"/>
  <c r="CT32" i="2"/>
  <c r="CO104" i="2" l="1"/>
  <c r="CN104" i="2"/>
  <c r="CM104" i="2"/>
  <c r="BM104" i="2"/>
  <c r="L104" i="2"/>
  <c r="CT46" i="2" l="1"/>
  <c r="N46" i="1" s="1"/>
  <c r="CT36" i="2" l="1"/>
  <c r="N36" i="1" s="1"/>
  <c r="N32" i="1"/>
  <c r="CQ104" i="2" l="1"/>
  <c r="CT29" i="2" l="1"/>
  <c r="N29" i="1" s="1"/>
  <c r="CT30" i="2"/>
  <c r="CT94" i="2" l="1"/>
  <c r="N51" i="1"/>
  <c r="CT33" i="2" l="1"/>
  <c r="C104" i="2"/>
  <c r="CT96" i="2" l="1"/>
  <c r="N96" i="1" s="1"/>
  <c r="CT42" i="2" l="1"/>
  <c r="N42" i="1" s="1"/>
  <c r="CT50" i="2"/>
  <c r="N50" i="1" s="1"/>
  <c r="CT47" i="2" l="1"/>
  <c r="N47" i="1" s="1"/>
  <c r="CT95" i="2"/>
  <c r="CT76" i="2"/>
  <c r="CT49" i="2"/>
  <c r="N49" i="1" s="1"/>
  <c r="CT48" i="2"/>
  <c r="N48" i="1" s="1"/>
  <c r="CT43" i="2"/>
  <c r="N43" i="1" s="1"/>
  <c r="CT31" i="2"/>
  <c r="CS104" i="2" l="1"/>
  <c r="N95" i="1"/>
  <c r="N94" i="1"/>
  <c r="CP3" i="2"/>
  <c r="CT3" i="2" s="1"/>
  <c r="CT93" i="2" l="1"/>
  <c r="N93" i="1" s="1"/>
  <c r="CT45" i="2" l="1"/>
  <c r="N45" i="1" s="1"/>
  <c r="CT90" i="2" l="1"/>
  <c r="N90" i="1" s="1"/>
  <c r="CT38" i="2" l="1"/>
  <c r="N38" i="1" s="1"/>
  <c r="D104" i="2" l="1"/>
  <c r="E104" i="2" l="1"/>
  <c r="CT81" i="2" l="1"/>
  <c r="N81" i="1" s="1"/>
  <c r="CT80" i="2" l="1"/>
  <c r="N80" i="1" s="1"/>
  <c r="CT41" i="2" l="1"/>
  <c r="N41" i="1" s="1"/>
  <c r="K104" i="2" l="1"/>
  <c r="J104" i="2"/>
  <c r="I104" i="2"/>
  <c r="G104" i="2"/>
  <c r="CT13" i="2" l="1"/>
  <c r="N13" i="1" s="1"/>
  <c r="CT37" i="2" l="1"/>
  <c r="N37" i="1" s="1"/>
  <c r="CT40" i="2" l="1"/>
  <c r="N40" i="1" s="1"/>
  <c r="CT78" i="2" l="1"/>
  <c r="N78" i="1" s="1"/>
  <c r="N76" i="1"/>
  <c r="CT75" i="2"/>
  <c r="N75" i="1" s="1"/>
  <c r="CT74" i="2"/>
  <c r="N30" i="1"/>
  <c r="CT22" i="2"/>
  <c r="N22" i="1" s="1"/>
  <c r="CT12" i="2"/>
  <c r="N12" i="1" s="1"/>
  <c r="CT85" i="2"/>
  <c r="N85" i="1" s="1"/>
  <c r="CT9" i="2"/>
  <c r="N9" i="1" s="1"/>
  <c r="N74" i="1" l="1"/>
  <c r="N52" i="1"/>
  <c r="CT39" i="2" l="1"/>
  <c r="N39" i="1" s="1"/>
  <c r="CT28" i="2"/>
  <c r="N28" i="1" s="1"/>
  <c r="CT44" i="2" l="1"/>
  <c r="N44" i="1" s="1"/>
  <c r="CT15" i="2"/>
  <c r="N15" i="1" s="1"/>
  <c r="CT16" i="2" l="1"/>
  <c r="N16" i="1" s="1"/>
  <c r="CT8" i="2" l="1"/>
  <c r="N8" i="1" s="1"/>
  <c r="CT35" i="2" l="1"/>
  <c r="N35" i="1" s="1"/>
  <c r="CT34" i="2"/>
  <c r="N34" i="1" s="1"/>
  <c r="CT89" i="2" l="1"/>
  <c r="N89" i="1" s="1"/>
  <c r="CT21" i="2"/>
  <c r="N21" i="1" s="1"/>
  <c r="CT25" i="2" l="1"/>
  <c r="N25" i="1" s="1"/>
  <c r="N33" i="1" l="1"/>
  <c r="CT102" i="2" l="1"/>
  <c r="N102" i="1" s="1"/>
  <c r="CT101" i="2"/>
  <c r="N101" i="1" s="1"/>
  <c r="CT92" i="2"/>
  <c r="N92" i="1" s="1"/>
  <c r="CT91" i="2"/>
  <c r="N91" i="1" s="1"/>
  <c r="CT88" i="2"/>
  <c r="N88" i="1" s="1"/>
  <c r="CT77" i="2"/>
  <c r="N77" i="1" s="1"/>
  <c r="N31" i="1"/>
  <c r="CT27" i="2"/>
  <c r="N27" i="1" s="1"/>
  <c r="CP26" i="2"/>
  <c r="CT24" i="2"/>
  <c r="N24" i="1" s="1"/>
  <c r="CT23" i="2"/>
  <c r="N23" i="1" s="1"/>
  <c r="CT19" i="2"/>
  <c r="N19" i="1" s="1"/>
  <c r="CT18" i="2"/>
  <c r="N18" i="1" s="1"/>
  <c r="CT17" i="2"/>
  <c r="N17" i="1" s="1"/>
  <c r="CT11" i="2"/>
  <c r="N11" i="1" s="1"/>
  <c r="CT10" i="2"/>
  <c r="N10" i="1" s="1"/>
  <c r="CT7" i="2"/>
  <c r="N7" i="1" s="1"/>
  <c r="CT6" i="2"/>
  <c r="N6" i="1" s="1"/>
  <c r="CT4" i="2"/>
  <c r="N4" i="1" s="1"/>
  <c r="N3" i="1"/>
  <c r="CT26" i="2" l="1"/>
  <c r="N26" i="1" s="1"/>
  <c r="CP104" i="2"/>
  <c r="B15" i="2"/>
  <c r="B10" i="2"/>
  <c r="B8" i="2"/>
  <c r="B7" i="2"/>
  <c r="B6" i="2"/>
  <c r="B4" i="2"/>
  <c r="B4" i="1"/>
  <c r="B6" i="1"/>
  <c r="B7" i="1"/>
  <c r="B8" i="1"/>
  <c r="B9" i="1"/>
  <c r="B10" i="1"/>
  <c r="B12" i="1"/>
  <c r="B15" i="1"/>
  <c r="B12" i="3" l="1"/>
  <c r="B11" i="3"/>
  <c r="B10" i="3"/>
  <c r="B8" i="3"/>
  <c r="B7" i="3"/>
  <c r="B6" i="3"/>
  <c r="B4" i="3"/>
  <c r="CT104" i="2" l="1"/>
  <c r="L91" i="1" l="1"/>
  <c r="L25" i="1"/>
  <c r="I6" i="1"/>
  <c r="K21" i="1"/>
  <c r="K37" i="1"/>
  <c r="M6" i="1"/>
  <c r="L22" i="1"/>
  <c r="L19" i="1"/>
  <c r="M17" i="1"/>
  <c r="M22" i="1"/>
</calcChain>
</file>

<file path=xl/sharedStrings.xml><?xml version="1.0" encoding="utf-8"?>
<sst xmlns="http://schemas.openxmlformats.org/spreadsheetml/2006/main" count="1314" uniqueCount="474">
  <si>
    <t>Member Number</t>
  </si>
  <si>
    <t>Member Name</t>
  </si>
  <si>
    <t>Campaign Star</t>
  </si>
  <si>
    <t>Total Miles</t>
  </si>
  <si>
    <t xml:space="preserve"> Enrolled</t>
  </si>
  <si>
    <t xml:space="preserve"> Patch</t>
  </si>
  <si>
    <t>3,000 Miles</t>
  </si>
  <si>
    <t>5,000 Miles</t>
  </si>
  <si>
    <t>10,000 Miles</t>
  </si>
  <si>
    <t>15,000 Miles</t>
  </si>
  <si>
    <t>20,000 Miles</t>
  </si>
  <si>
    <t>25,000 Miles</t>
  </si>
  <si>
    <t>30,000 Miles</t>
  </si>
  <si>
    <t>Iron Cheek</t>
  </si>
  <si>
    <t>1st Qtr</t>
  </si>
  <si>
    <t>2nd Qtr</t>
  </si>
  <si>
    <t>3rd Qtr</t>
  </si>
  <si>
    <t>4th Qtr</t>
  </si>
  <si>
    <t>FM-4086</t>
  </si>
  <si>
    <t>Joseph "Riot" Kelb</t>
  </si>
  <si>
    <t>FM-6768</t>
  </si>
  <si>
    <t>FM-7830</t>
  </si>
  <si>
    <t>FM-7973</t>
  </si>
  <si>
    <t>FM-8480</t>
  </si>
  <si>
    <t>FM-8662</t>
  </si>
  <si>
    <t>FM-8939</t>
  </si>
  <si>
    <t>FM-8940</t>
  </si>
  <si>
    <t>NC 15-5</t>
  </si>
  <si>
    <t>FM-11238</t>
  </si>
  <si>
    <t>FM-11848</t>
  </si>
  <si>
    <t>FM-12809</t>
  </si>
  <si>
    <t>Luis "Guanaco" Martinez</t>
  </si>
  <si>
    <t>FM-13429</t>
  </si>
  <si>
    <t>Robert "Grom" Moore</t>
  </si>
  <si>
    <t>FM-13650</t>
  </si>
  <si>
    <t>Robert "Nighthawk" Austin II</t>
  </si>
  <si>
    <t>Cameron "Rainman" Harbison</t>
  </si>
  <si>
    <t>FM-14552</t>
  </si>
  <si>
    <t>Joseph "Doclock" Lockerby</t>
  </si>
  <si>
    <t>FM-14722</t>
  </si>
  <si>
    <t>Mark "Tread Head" Joyner</t>
  </si>
  <si>
    <t>FM-15034</t>
  </si>
  <si>
    <t>Sean "Touchy" Feely</t>
  </si>
  <si>
    <t>SUP-573</t>
  </si>
  <si>
    <t>SUP-725</t>
  </si>
  <si>
    <t>Anthony "Tech" Daniels</t>
  </si>
  <si>
    <t>AUX-14722</t>
  </si>
  <si>
    <t>Gayle "Goocher" JOYNER</t>
  </si>
  <si>
    <t>Total Miles Logged</t>
  </si>
  <si>
    <t>Chapter Meetings</t>
  </si>
  <si>
    <t>2014 RWP Mileage</t>
  </si>
  <si>
    <t>2015 RWP Mileage</t>
  </si>
  <si>
    <t>Meet Requirements</t>
  </si>
  <si>
    <t>Y/N</t>
  </si>
  <si>
    <t>Rita "Silent Rider' Daniels</t>
  </si>
  <si>
    <t>FM-15443</t>
  </si>
  <si>
    <t>Kevin "Woolly" Kaczmarek</t>
  </si>
  <si>
    <t xml:space="preserve">Iron Butt </t>
  </si>
  <si>
    <t>2016 RWP Mileage</t>
  </si>
  <si>
    <t>RWP Year Totals</t>
  </si>
  <si>
    <t>FM-15813</t>
  </si>
  <si>
    <t>Tim "Cajun" Rivet</t>
  </si>
  <si>
    <t>DALE "Peacemaker" FATER</t>
  </si>
  <si>
    <t>Steven "Wolverine" Wright</t>
  </si>
  <si>
    <t>FM-12896</t>
  </si>
  <si>
    <t>Dain "Ozzie" Osborn</t>
  </si>
  <si>
    <t xml:space="preserve"> </t>
  </si>
  <si>
    <t>Carlos "Undertaker" Roman</t>
  </si>
  <si>
    <t>FM-16939</t>
  </si>
  <si>
    <t>AUX-13429</t>
  </si>
  <si>
    <t>Kelly "Nitro" Moore</t>
  </si>
  <si>
    <t>Chris "Kronk" Castle</t>
  </si>
  <si>
    <t>FM-17042</t>
  </si>
  <si>
    <t>SAUX-725</t>
  </si>
  <si>
    <t>SUP-965</t>
  </si>
  <si>
    <t>Mike "Nutti Professor" Doughty</t>
  </si>
  <si>
    <t>Chris "Hot Sauce" Rivet</t>
  </si>
  <si>
    <t>AUX-15813</t>
  </si>
  <si>
    <t>SUP-978</t>
  </si>
  <si>
    <t>Will "Shrug" Smith</t>
  </si>
  <si>
    <t>NC</t>
  </si>
  <si>
    <t>TN</t>
  </si>
  <si>
    <t>KY</t>
  </si>
  <si>
    <t>WV</t>
  </si>
  <si>
    <t>MD</t>
  </si>
  <si>
    <t>SAUX-978</t>
  </si>
  <si>
    <t>FM-13261</t>
  </si>
  <si>
    <t>Karen"Karma" Emmel</t>
  </si>
  <si>
    <t>SUP-1011</t>
  </si>
  <si>
    <t>Abril "Dimples" Smith</t>
  </si>
  <si>
    <t>2017 RWP Mileage</t>
  </si>
  <si>
    <t>FM-18223</t>
  </si>
  <si>
    <t>Joey "Max" Klingman</t>
  </si>
  <si>
    <t>Bo "Hulio" Hutchinson</t>
  </si>
  <si>
    <t>FM-18719</t>
  </si>
  <si>
    <t>Timothy "Ozark" Brendel JR</t>
  </si>
  <si>
    <t>FM-18730</t>
  </si>
  <si>
    <t>Robert "Striker" Bryson</t>
  </si>
  <si>
    <t>WV 37-2</t>
  </si>
  <si>
    <t>35,000 Miles</t>
  </si>
  <si>
    <t>40,000 Miles</t>
  </si>
  <si>
    <t>FM-13854</t>
  </si>
  <si>
    <t>Kenneth "Doc" King</t>
  </si>
  <si>
    <t>FM-19162</t>
  </si>
  <si>
    <t>MD 40-1</t>
  </si>
  <si>
    <t>FM-16569</t>
  </si>
  <si>
    <t>Greg "Bandit" Courtney</t>
  </si>
  <si>
    <t>KY 1-1</t>
  </si>
  <si>
    <t>Sylbert (Bret) "J12" Jackson-Smith</t>
  </si>
  <si>
    <t>FM-19667</t>
  </si>
  <si>
    <t>Joseph "DocLock" Lockerby</t>
  </si>
  <si>
    <t>FM-19776</t>
  </si>
  <si>
    <t>Vincent "Streamer" Eberhart</t>
  </si>
  <si>
    <t>2018 RWP Mileage</t>
  </si>
  <si>
    <t>AUX-13650</t>
  </si>
  <si>
    <t>Bethany "BB" Austin</t>
  </si>
  <si>
    <t>FM-20153</t>
  </si>
  <si>
    <t>William "Lone Wolf" Adams</t>
  </si>
  <si>
    <t>FM-11242</t>
  </si>
  <si>
    <t>Chris "Backfire" Witte</t>
  </si>
  <si>
    <t>Louis "Babalou" Johnson</t>
  </si>
  <si>
    <t>SUP-1153</t>
  </si>
  <si>
    <t>SUP-1163</t>
  </si>
  <si>
    <t>Lorna "Shatze" King</t>
  </si>
  <si>
    <t>Louis "BoBalou" Johnston</t>
  </si>
  <si>
    <t>AUX-18719</t>
  </si>
  <si>
    <t>Rachael "Rae" Brendel</t>
  </si>
  <si>
    <t>AUX-14552</t>
  </si>
  <si>
    <t>Cheran "Wheezy" Lockerby</t>
  </si>
  <si>
    <t>45,000 Miles</t>
  </si>
  <si>
    <t>50,000 Miles</t>
  </si>
  <si>
    <t>FM-19306</t>
  </si>
  <si>
    <t>Herman "Zambo" Alvarez</t>
  </si>
  <si>
    <t>FM-21290</t>
  </si>
  <si>
    <t>FM-21291</t>
  </si>
  <si>
    <t>Irvin "Reaper" Brooks</t>
  </si>
  <si>
    <t>FM-21418</t>
  </si>
  <si>
    <t>Nathan "Travler" Crouch</t>
  </si>
  <si>
    <t>AUX-16569</t>
  </si>
  <si>
    <t>Lauri "Vamp" Courtney</t>
  </si>
  <si>
    <t>TN 18-1</t>
  </si>
  <si>
    <t>NC 15-1</t>
  </si>
  <si>
    <t>R2R</t>
  </si>
  <si>
    <t>William "Freeze" Skala</t>
  </si>
  <si>
    <t>Louis "Babalou" Johnston</t>
  </si>
  <si>
    <t>Crystal "WildThangl" Fader</t>
  </si>
  <si>
    <t>AUX-8662</t>
  </si>
  <si>
    <t>2019 RWP Mileage</t>
  </si>
  <si>
    <t>Crystal"Wild Thang"Fater</t>
  </si>
  <si>
    <t>FM-21975</t>
  </si>
  <si>
    <t>Michael"Kuma"Losoya</t>
  </si>
  <si>
    <t>Ivan" Ole Fart" Hart</t>
  </si>
  <si>
    <t>FM-22034</t>
  </si>
  <si>
    <t>William"Freeze"Skala</t>
  </si>
  <si>
    <t>FM-21966</t>
  </si>
  <si>
    <t>Carl"Dary"Ardleigh</t>
  </si>
  <si>
    <t>FM-22230</t>
  </si>
  <si>
    <t>Matthew"Warrior Chief"Anderson</t>
  </si>
  <si>
    <t>Crystal "Wild Thang" Fater</t>
  </si>
  <si>
    <t>Ryan "BDT"Landers</t>
  </si>
  <si>
    <t>AUX-21291</t>
  </si>
  <si>
    <t>Jennifer"Mama Bear" Wright</t>
  </si>
  <si>
    <t>FM-20643</t>
  </si>
  <si>
    <t>NC 15-4</t>
  </si>
  <si>
    <t>FM-17286</t>
  </si>
  <si>
    <t>Arias "Hektor" Hector</t>
  </si>
  <si>
    <t>FM-22595</t>
  </si>
  <si>
    <t>Carol "Psycho" Landers</t>
  </si>
  <si>
    <t>FM-22596</t>
  </si>
  <si>
    <t>AUX-16738</t>
  </si>
  <si>
    <t>Dominga "Miss WIWI" Taveras De Santana</t>
  </si>
  <si>
    <t>Fransisco "Bori" Santana</t>
  </si>
  <si>
    <t>FM-16738</t>
  </si>
  <si>
    <t>FM-19078</t>
  </si>
  <si>
    <t>Joseph"Pooch"Puccio</t>
  </si>
  <si>
    <t>FM-21719</t>
  </si>
  <si>
    <t>Craig "VEE" Vinson</t>
  </si>
  <si>
    <t>TN 18-3</t>
  </si>
  <si>
    <t>Will "Shrugs" Smith</t>
  </si>
  <si>
    <t>Road Captain</t>
  </si>
  <si>
    <t>TG/Sweep</t>
  </si>
  <si>
    <t>Total Mileage</t>
  </si>
  <si>
    <t>Incedent Free</t>
  </si>
  <si>
    <t>Date</t>
  </si>
  <si>
    <t>Event Name</t>
  </si>
  <si>
    <t xml:space="preserve">Number of Riders (Bikes) </t>
  </si>
  <si>
    <t>FM-22998</t>
  </si>
  <si>
    <t>FM-22999</t>
  </si>
  <si>
    <t>Jeffery "Cuco" Cordero</t>
  </si>
  <si>
    <t>Shirlie "Cougar" Anders</t>
  </si>
  <si>
    <t>FM-23000</t>
  </si>
  <si>
    <t>Ramon "Rico" Valezquez</t>
  </si>
  <si>
    <t>Michael "Kuma" Losoya</t>
  </si>
  <si>
    <t>Ryan "BDT" Landers</t>
  </si>
  <si>
    <t>Jeffery "Cuco" Corero</t>
  </si>
  <si>
    <t>Shirley "Cougar" Anders</t>
  </si>
  <si>
    <t>Ramon "Rico" Velazques</t>
  </si>
  <si>
    <t>Roger "Rudyee" Lowry</t>
  </si>
  <si>
    <t>SUP-1449</t>
  </si>
  <si>
    <t>FM-7477</t>
  </si>
  <si>
    <t>David "Bug" Gregory</t>
  </si>
  <si>
    <t>FM-23407</t>
  </si>
  <si>
    <t>FM-23408</t>
  </si>
  <si>
    <t>Jason "Henny" Barksdale</t>
  </si>
  <si>
    <t>Justin "Grizzly" Lewis</t>
  </si>
  <si>
    <t>Matthew "Warrior Chief" Anderson</t>
  </si>
  <si>
    <t>Carl "Dray" Ardleigh</t>
  </si>
  <si>
    <t>Joseph "Pooch" Puccio</t>
  </si>
  <si>
    <t>Pamela "PJ" Bunker</t>
  </si>
  <si>
    <t>Meetings</t>
  </si>
  <si>
    <t>FM-23500</t>
  </si>
  <si>
    <t>Frank "Knuckles" Biondi</t>
  </si>
  <si>
    <t>Carl "Dary" Ardleigh</t>
  </si>
  <si>
    <t>FM-23639</t>
  </si>
  <si>
    <t>FM-23640</t>
  </si>
  <si>
    <t>FM-23641</t>
  </si>
  <si>
    <t>FM-23658</t>
  </si>
  <si>
    <t>Don "DJ" Erhart</t>
  </si>
  <si>
    <t>Michael "Yankee" Guyette</t>
  </si>
  <si>
    <t>Raymond "Jersey" Geoghegan</t>
  </si>
  <si>
    <t>Lyde "Boogie" Andrews</t>
  </si>
  <si>
    <t>Pamela "PJ" Bunker</t>
  </si>
  <si>
    <t>SUP-1515</t>
  </si>
  <si>
    <t>Tracey "Rogue" Guyette</t>
  </si>
  <si>
    <t>Pamela "PJ" Bunker</t>
  </si>
  <si>
    <t>Incident</t>
  </si>
  <si>
    <t>Chapter Meeting/Event 2020</t>
  </si>
  <si>
    <t>2020 RWP Mileage</t>
  </si>
  <si>
    <t>12 Jan 20 Last Ride For Our Fallen Brother</t>
  </si>
  <si>
    <t>31 Mar 20 CEB</t>
  </si>
  <si>
    <t>25 Feb 20 CEB</t>
  </si>
  <si>
    <t>28 Apr 20 CEB</t>
  </si>
  <si>
    <t>2 May 20 Cross Bearers MM Motorcycle Safety Assessment Course</t>
  </si>
  <si>
    <t>2 May 20 TN 18-3 Scavenger Hunt</t>
  </si>
  <si>
    <t>30 Jun 20 CEB</t>
  </si>
  <si>
    <t>27 Sept 20 CEB</t>
  </si>
  <si>
    <t>27 Oct 20 CEB</t>
  </si>
  <si>
    <t>24 Nov 20 CEB</t>
  </si>
  <si>
    <t>15 Feb 20 SBVCC Bingo</t>
  </si>
  <si>
    <t>7 Mar 20 SBVCC Bingo</t>
  </si>
  <si>
    <t>6 Jun 20 SBVCC Bingo</t>
  </si>
  <si>
    <t>1 Aug 20 SBVCC Bingo</t>
  </si>
  <si>
    <t>12 Sept 20 SBVCC Bingo</t>
  </si>
  <si>
    <t>17 Oct Sept 20 SBVCC Bingo</t>
  </si>
  <si>
    <t>7 Nov 20 SBVCC Bingo</t>
  </si>
  <si>
    <t>4 Apr 20 Cross Bearers Ride for Autism</t>
  </si>
  <si>
    <t>29 Feb 20 Infidels Poker Run-Ride to Help Asher</t>
  </si>
  <si>
    <t>FM-24040</t>
  </si>
  <si>
    <t>Neil "Hoxie" Tompkins</t>
  </si>
  <si>
    <t>FM-24039</t>
  </si>
  <si>
    <t>Kevin "Rott" Dee</t>
  </si>
  <si>
    <t>27-1 "Ride To Remember"</t>
  </si>
  <si>
    <t>FM-24188</t>
  </si>
  <si>
    <t>William "Hooker" Eagen</t>
  </si>
  <si>
    <t>FM-24311</t>
  </si>
  <si>
    <t>PJ</t>
  </si>
  <si>
    <t>StoneCold</t>
  </si>
  <si>
    <t xml:space="preserve"> Infidels MC Poker Run-Ride to Help Asher</t>
  </si>
  <si>
    <t>Y</t>
  </si>
  <si>
    <t>FM-13625</t>
  </si>
  <si>
    <t>Robert "Rally Sport" Sloan</t>
  </si>
  <si>
    <t>FM-24260</t>
  </si>
  <si>
    <t>Elizabeth "Pika" Jones</t>
  </si>
  <si>
    <t>FM-24261</t>
  </si>
  <si>
    <t>Jason "Hurt Locker" Due</t>
  </si>
  <si>
    <t>AUX-13261</t>
  </si>
  <si>
    <t>Krystal Bootz" Hutchinson</t>
  </si>
  <si>
    <t>14 Mar 20 SC 34-2 and Eggs Up Grill</t>
  </si>
  <si>
    <t>21 Mar 20 NC 15-1 Annual Memorial Ride (Sanctioned)</t>
  </si>
  <si>
    <t>28 Mar 20 GA 25-2 Shamrockfest (Sanctionned)</t>
  </si>
  <si>
    <t>28 Mar 20 SC 34-1 Benefit Ride (Sanctioned)</t>
  </si>
  <si>
    <t>18 Apr 20 VA 27-7 First Annual Poker Run</t>
  </si>
  <si>
    <t>SBVCC Bingo</t>
  </si>
  <si>
    <t>Rainman</t>
  </si>
  <si>
    <t>VBR Route Recon</t>
  </si>
  <si>
    <t>8 Mar 20 VBR Poker Run Route Recon</t>
  </si>
  <si>
    <t>14 Mar 20 4th Stop Route Recon</t>
  </si>
  <si>
    <t>Grom</t>
  </si>
  <si>
    <t>VBR Stop 4 Recon</t>
  </si>
  <si>
    <t>Doc</t>
  </si>
  <si>
    <t>Bandit</t>
  </si>
  <si>
    <t>Hey You Ride-Crozet</t>
  </si>
  <si>
    <t>Hey You Ride-Culpepper</t>
  </si>
  <si>
    <t>Grom/PJ</t>
  </si>
  <si>
    <t>Hey You Ride-Emporia</t>
  </si>
  <si>
    <t>AUX-23401</t>
  </si>
  <si>
    <t>Sara "Piglet" Lewis</t>
  </si>
  <si>
    <t>AUX-21975</t>
  </si>
  <si>
    <t>Virginia "Ginny" Losoy</t>
  </si>
  <si>
    <t>Hotrod</t>
  </si>
  <si>
    <t>Hey You Ride-New Kent</t>
  </si>
  <si>
    <t>Hey You Ride-Farmville</t>
  </si>
  <si>
    <t>N</t>
  </si>
  <si>
    <t>Big Dog</t>
  </si>
  <si>
    <t>Hey You Ride-CBBT</t>
  </si>
  <si>
    <t>19 Apr 20 -  Culpepper</t>
  </si>
  <si>
    <t>11 Apr 20  - Farmvile</t>
  </si>
  <si>
    <t>11 Apr 20 - Crozet</t>
  </si>
  <si>
    <t>2 Bikes went down 1 rider/passenger went to hospital.</t>
  </si>
  <si>
    <t>Tavern on the James</t>
  </si>
  <si>
    <t>Chincoteague Island</t>
  </si>
  <si>
    <t>y</t>
  </si>
  <si>
    <t>I Support Vehicle</t>
  </si>
  <si>
    <t>Grom/Guanico</t>
  </si>
  <si>
    <t>StoneCold/Bandit</t>
  </si>
  <si>
    <t>Pierce's Pit BBQ</t>
  </si>
  <si>
    <t>Stonewall Jackson Memorial Ride</t>
  </si>
  <si>
    <t>1 Support Vehicle</t>
  </si>
  <si>
    <t>Old Bust Head Brewery</t>
  </si>
  <si>
    <t>FM-11669</t>
  </si>
  <si>
    <t>Alfio "Pappa Smurf" Artino</t>
  </si>
  <si>
    <t>FM-24670</t>
  </si>
  <si>
    <t>AUX-11669</t>
  </si>
  <si>
    <t>Vanessa "Trouble" Artino</t>
  </si>
  <si>
    <t>Tavaris "Alpha" Jones</t>
  </si>
  <si>
    <t>Travler</t>
  </si>
  <si>
    <t>2 Fer Ride</t>
  </si>
  <si>
    <t>Ozzie broke down.</t>
  </si>
  <si>
    <t>27-1 4th Annual Ride to Remember</t>
  </si>
  <si>
    <t>Kenneth "WarHorse" Hammond</t>
  </si>
  <si>
    <t>6 Jun 20 Sierra Memorial Ride</t>
  </si>
  <si>
    <t>7 Jun 20 2 Fer Ride</t>
  </si>
  <si>
    <t>FM-24701</t>
  </si>
  <si>
    <t>Steven "StoneCold" Bunker"</t>
  </si>
  <si>
    <t>Krystal "Bootz" Hutchinson</t>
  </si>
  <si>
    <t>Kenneth "Warhorse" Hammond</t>
  </si>
  <si>
    <t>27-1</t>
  </si>
  <si>
    <t>9 Jun 20 Chapter meeting @ Halftrack's House</t>
  </si>
  <si>
    <t>2-4 Oct 2020 Region 2 Regionals</t>
  </si>
  <si>
    <t>1 Feb  20 206th Anniversary - Cross Bearers MM</t>
  </si>
  <si>
    <t>3 Jan 20CEB</t>
  </si>
  <si>
    <t>11 Jan 20 5 and 10 Ride</t>
  </si>
  <si>
    <t>28 Jan 20 CEB</t>
  </si>
  <si>
    <t>25 April 20 - Emporia</t>
  </si>
  <si>
    <t>2 May 20-Hey Your ride CBBT</t>
  </si>
  <si>
    <t>2 May 20- Trojan Grill New Kent</t>
  </si>
  <si>
    <t>3 May 20 - Pro RX Nata Brewery</t>
  </si>
  <si>
    <t>9 May 20 SBVCC Bingo</t>
  </si>
  <si>
    <t>9 May 20 Stonewall Jackson Memorial</t>
  </si>
  <si>
    <t>16 May 20 Pierce's Pit BBQ</t>
  </si>
  <si>
    <t>23 May 20 ChincoTeague Island-Wild Ponies</t>
  </si>
  <si>
    <t>24 May 20 Rolling Thunder</t>
  </si>
  <si>
    <t>25 May 20 Tavern on the James</t>
  </si>
  <si>
    <t>26 May 20 CEB</t>
  </si>
  <si>
    <t>31 May 20 Old Bust Head Brewery</t>
  </si>
  <si>
    <t>Trav'ler</t>
  </si>
  <si>
    <t>5&amp;10 Ride</t>
  </si>
  <si>
    <t>12 June 20 Brian Anderson Rememberance Ride (Sanctioned)</t>
  </si>
  <si>
    <t>none</t>
  </si>
  <si>
    <t>Brian Anderson Rememberance Ride (Sanctioned)</t>
  </si>
  <si>
    <t>14 Jun 20 Chapter 5 &amp; 10 Ride</t>
  </si>
  <si>
    <t>21 Jun 20 SR Special Meeting</t>
  </si>
  <si>
    <t>27 June 20 SHMC Blue Awareness</t>
  </si>
  <si>
    <t>27 Jun 20-Blackstone/South Hill Ride</t>
  </si>
  <si>
    <t>Boogie/PJ</t>
  </si>
  <si>
    <t>Blackstone/South Hill Ride</t>
  </si>
  <si>
    <t>DocLock</t>
  </si>
  <si>
    <t>None</t>
  </si>
  <si>
    <t>SHMC Blue Awareness</t>
  </si>
  <si>
    <t>SUP-1641</t>
  </si>
  <si>
    <t>Kelly "Minnesota" Jablonski</t>
  </si>
  <si>
    <t>Amy "Luna" Hammond</t>
  </si>
  <si>
    <t>AUX-24701</t>
  </si>
  <si>
    <t>7 Jul 20 Meeting Dante's Pizzeria</t>
  </si>
  <si>
    <t>FM-23575</t>
  </si>
  <si>
    <t>Dustin "Dustin" Kamanski</t>
  </si>
  <si>
    <t>Mileage (Dante's Pizzeria)</t>
  </si>
  <si>
    <t>Mileage (Rivers Bend)</t>
  </si>
  <si>
    <t>11 Jul 20-DE 50-1 Clothing Drive</t>
  </si>
  <si>
    <t>11 Jul 20-Hopewell/Prince George Patio Poker Run</t>
  </si>
  <si>
    <t>`</t>
  </si>
  <si>
    <t>DE 50-1 Clothes Drive</t>
  </si>
  <si>
    <t>Hopewell/Prince George Pation Poker Run</t>
  </si>
  <si>
    <t>18 Jul 20- WV37-1-A Treasure Hunt (Canceled)</t>
  </si>
  <si>
    <t>27-3 Veterans Benefit Ride (26 Apr 20)(Canceled)</t>
  </si>
  <si>
    <t>27-2 Bull Run III (25 Jul 20)</t>
  </si>
  <si>
    <t xml:space="preserve"> 27-3 Battlefield Bash (24 Oct 20)</t>
  </si>
  <si>
    <t>18 Jul 20 NC 15-1 Memorial Ride</t>
  </si>
  <si>
    <t>Guanaco</t>
  </si>
  <si>
    <t>NC 15-1 Memorial Ride</t>
  </si>
  <si>
    <t>27-2</t>
  </si>
  <si>
    <t>27/2</t>
  </si>
  <si>
    <t>28  Jul 20 CEB</t>
  </si>
  <si>
    <t>24 Jul Veteran Funeral</t>
  </si>
  <si>
    <t>55,000 Miles</t>
  </si>
  <si>
    <t>60000 Miles</t>
  </si>
  <si>
    <t>Peacemaker</t>
  </si>
  <si>
    <t>Vietnam Veteran Funeral</t>
  </si>
  <si>
    <t>Bandit/PJ</t>
  </si>
  <si>
    <t>Rainman/StoneCold</t>
  </si>
  <si>
    <t>VA 27-2 Bull Run III</t>
  </si>
  <si>
    <t>CVMA®  Sanctioned Events</t>
  </si>
  <si>
    <t>Va CVMA®  Sanctioned Events</t>
  </si>
  <si>
    <r>
      <t>Two Va CVMA</t>
    </r>
    <r>
      <rPr>
        <vertAlign val="superscript"/>
        <sz val="11"/>
        <color rgb="FF000000"/>
        <rFont val="Times New Roman"/>
        <family val="1"/>
      </rPr>
      <t>®</t>
    </r>
    <r>
      <rPr>
        <sz val="11"/>
        <color rgb="FF000000"/>
        <rFont val="Times New Roman"/>
        <family val="1"/>
      </rPr>
      <t xml:space="preserve">  Sanctioned Events</t>
    </r>
  </si>
  <si>
    <t>Two Va CVMA®  Sanctioned Events</t>
  </si>
  <si>
    <t>Alternate Requirements                                                                                                     CVMA®  Sanctioned Events</t>
  </si>
  <si>
    <t>Dustin "Chill" Kamanski</t>
  </si>
  <si>
    <t>VA State Meeting (29 Aug 20)</t>
  </si>
  <si>
    <r>
      <t>23-27 Sept 2020 CVMA</t>
    </r>
    <r>
      <rPr>
        <vertAlign val="superscript"/>
        <sz val="12"/>
        <color rgb="FF000000"/>
        <rFont val="Times New Roman"/>
        <family val="1"/>
      </rPr>
      <t>®</t>
    </r>
    <r>
      <rPr>
        <sz val="12"/>
        <color rgb="FF000000"/>
        <rFont val="Times New Roman"/>
        <family val="1"/>
      </rPr>
      <t xml:space="preserve">  Nationals(Cancelled)</t>
    </r>
  </si>
  <si>
    <r>
      <t>28 Mar 20 NC State CVMA®  Meetin</t>
    </r>
    <r>
      <rPr>
        <b/>
        <sz val="11"/>
        <color rgb="FF000000"/>
        <rFont val="Calibri"/>
        <family val="2"/>
      </rPr>
      <t>g</t>
    </r>
    <r>
      <rPr>
        <sz val="11"/>
        <color rgb="FF000000"/>
        <rFont val="Calibri"/>
        <family val="2"/>
      </rPr>
      <t xml:space="preserve"> (Sanctioned)</t>
    </r>
  </si>
  <si>
    <t>8 Aug 20 - Ride for Sierra</t>
  </si>
  <si>
    <t>Travler/Guanaco</t>
  </si>
  <si>
    <t>RalleySport/Bandit</t>
  </si>
  <si>
    <t>Ride for Sierra</t>
  </si>
  <si>
    <t>Reaper/Grom</t>
  </si>
  <si>
    <t>Boogie/StoneCold</t>
  </si>
  <si>
    <t>4-9 Sept 2020 KY 1-1 APR</t>
  </si>
  <si>
    <t>14-15 Aug 20 NC 16-4 Trivia Ride</t>
  </si>
  <si>
    <t>NC 15-4 Trivia Ride</t>
  </si>
  <si>
    <t>27-4 Blue Ridge Thunder  (22 Aug 20)</t>
  </si>
  <si>
    <t>StoneCold/Grom/ Warrior Chief</t>
  </si>
  <si>
    <t>Nighthawk/Rainman/Guanaco</t>
  </si>
  <si>
    <t>VA 27-4 Blue Ridge Thunder</t>
  </si>
  <si>
    <t>25 Aug 20 CEB/Road Captain Meeting</t>
  </si>
  <si>
    <t>1 individual dropped by 3 times and created several safety issued.</t>
  </si>
  <si>
    <t>FM-25238</t>
  </si>
  <si>
    <t>Alexander "Lobo" Cruz</t>
  </si>
  <si>
    <t>FM-25255</t>
  </si>
  <si>
    <t>Tereence "Darkside" Nagle</t>
  </si>
  <si>
    <t>29 Aug 20 - MD 40-2 War on 22</t>
  </si>
  <si>
    <t>MD 40-2 War on 22</t>
  </si>
  <si>
    <t>1 Support vehicle</t>
  </si>
  <si>
    <t>KY1-1</t>
  </si>
  <si>
    <t>KY 1-1 APR</t>
  </si>
  <si>
    <t>Mutliple Support Vehicles</t>
  </si>
  <si>
    <t>12Sept 20 40-1  2nd Annual War on 22 Poker Run</t>
  </si>
  <si>
    <t>13 Setp 2020 4th Annual Red Knight 9/11 Ride</t>
  </si>
  <si>
    <t>MD40-1</t>
  </si>
  <si>
    <t>Warrior Chief</t>
  </si>
  <si>
    <t>MD 40-1 War on 22</t>
  </si>
  <si>
    <t>Hooker</t>
  </si>
  <si>
    <t>Red Knights 9/11 Memorial Ride</t>
  </si>
  <si>
    <t>19 Sept 2020WV 37-1 2nd Annual We Got Your Back</t>
  </si>
  <si>
    <t>26 Sep 2020 Bull Run Harley  Poker Run</t>
  </si>
  <si>
    <t>FM-25439</t>
  </si>
  <si>
    <t>Harold "Nobody" Ring</t>
  </si>
  <si>
    <t>AUX-25255</t>
  </si>
  <si>
    <t>Andrea "Lightside" Nagle</t>
  </si>
  <si>
    <t>SUP-1106</t>
  </si>
  <si>
    <t>William "CAPT Crunch" Ortiz</t>
  </si>
  <si>
    <t>SAUX-1106</t>
  </si>
  <si>
    <t>Elianette "Roses" Robles</t>
  </si>
  <si>
    <t>17 Oct 20 SC 34-4 Island Hopping Campaign</t>
  </si>
  <si>
    <t>24 Oct 20 SC 34-2 3rd Annual Benefit Ride</t>
  </si>
  <si>
    <t>7 Nov 20 NC 15-6 Battlefield Ride</t>
  </si>
  <si>
    <t>MD 40-2</t>
  </si>
  <si>
    <t xml:space="preserve">Y </t>
  </si>
  <si>
    <t>27-4</t>
  </si>
  <si>
    <t>WV 37-1</t>
  </si>
  <si>
    <t>27-3 VBR</t>
  </si>
  <si>
    <t>WV 34-2</t>
  </si>
  <si>
    <t>21 Nov 2020 Mason's Toy Ride/Christmas light Doswell</t>
  </si>
  <si>
    <t>19 Dec 20 Wreaths Across America</t>
  </si>
  <si>
    <t>Mason Toy Ride/Illumination Lights</t>
  </si>
  <si>
    <t>11 Nov 20 Veterans Motorcycle Biker Rally</t>
  </si>
  <si>
    <t>RalleySport</t>
  </si>
  <si>
    <t>Veternas Motorcycle Bike Rally</t>
  </si>
  <si>
    <t>NC 15-6 Battlefield Ride</t>
  </si>
  <si>
    <t xml:space="preserve">SC 34-2 </t>
  </si>
  <si>
    <t>SC 34-4 Island Hopping Campaign</t>
  </si>
  <si>
    <t>WAA</t>
  </si>
  <si>
    <t>Richard ""Montana"" Prekker (Transfer to -6)</t>
  </si>
  <si>
    <t>Dustin "Chill" Kamanski (Transfer to 21)</t>
  </si>
  <si>
    <t>Steven "Wolverine" Wright (Resigned)</t>
  </si>
  <si>
    <t xml:space="preserve">R2R </t>
  </si>
  <si>
    <t>27-4 BRT</t>
  </si>
  <si>
    <t>"Richard"Montana" Prekker (Transfer to -6)</t>
  </si>
  <si>
    <t>Wreaths Across America</t>
  </si>
  <si>
    <t>19 Dec 20 Chapter Christmas Party (Cancelled)</t>
  </si>
  <si>
    <t>16 Dec 20 Funeral Ride for Viet Nam Veteran Larry Nichlols</t>
  </si>
  <si>
    <t>Funmeral Ride for Viet Nam Vet Larry Nichols</t>
  </si>
  <si>
    <t>Caged due to weather</t>
  </si>
  <si>
    <t>29 Dec 20 DEB</t>
  </si>
  <si>
    <t>RSP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</si>
</sst>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$-409]d\-mmm\-yy;@"/>
  </numFmts>
  <fonts count="21" x14ac:knownFonts="1">
    <font>
      <sz val="11"/>
      <color rgb="FF000000"/>
      <name val="Calibri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2"/>
      <color rgb="FF222222"/>
      <name val="Times New Roman"/>
      <family val="1"/>
    </font>
    <font>
      <sz val="12"/>
      <color theme="1"/>
      <name val="Times New Roman"/>
      <family val="1"/>
    </font>
    <font>
      <vertAlign val="superscript"/>
      <sz val="11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b/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FBD4B4"/>
        <bgColor rgb="FFFBD4B4"/>
      </patternFill>
    </fill>
    <fill>
      <patternFill patternType="solid">
        <fgColor rgb="FF92D050"/>
        <bgColor rgb="FF92D050"/>
      </patternFill>
    </fill>
    <fill>
      <patternFill patternType="solid">
        <fgColor rgb="FFEEECE1"/>
        <bgColor rgb="FFEEECE1"/>
      </patternFill>
    </fill>
    <fill>
      <patternFill patternType="solid">
        <fgColor rgb="FF4BACC6"/>
        <bgColor rgb="FF4BACC6"/>
      </patternFill>
    </fill>
    <fill>
      <patternFill patternType="solid">
        <fgColor rgb="FF0070C0"/>
        <bgColor rgb="FF0070C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9" tint="0.59999389629810485"/>
        <bgColor rgb="FF92D050"/>
      </patternFill>
    </fill>
    <fill>
      <patternFill patternType="solid">
        <fgColor theme="7" tint="0.59999389629810485"/>
        <bgColor rgb="FF92D050"/>
      </patternFill>
    </fill>
    <fill>
      <patternFill patternType="solid">
        <fgColor rgb="FF4BACC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4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</cellStyleXfs>
  <cellXfs count="50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14" borderId="0" xfId="0" applyFont="1" applyFill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8" fillId="0" borderId="25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5" borderId="31" xfId="2" applyFont="1" applyFill="1" applyBorder="1" applyAlignment="1">
      <alignment horizontal="center" textRotation="90" wrapText="1"/>
    </xf>
    <xf numFmtId="0" fontId="13" fillId="8" borderId="58" xfId="0" applyFont="1" applyFill="1" applyBorder="1" applyAlignment="1">
      <alignment textRotation="90" wrapText="1"/>
    </xf>
    <xf numFmtId="0" fontId="13" fillId="9" borderId="58" xfId="0" applyFont="1" applyFill="1" applyBorder="1" applyAlignment="1">
      <alignment textRotation="90" wrapText="1"/>
    </xf>
    <xf numFmtId="0" fontId="13" fillId="10" borderId="59" xfId="0" applyFont="1" applyFill="1" applyBorder="1" applyAlignment="1">
      <alignment textRotation="90" wrapText="1"/>
    </xf>
    <xf numFmtId="0" fontId="13" fillId="13" borderId="59" xfId="0" applyFont="1" applyFill="1" applyBorder="1" applyAlignment="1">
      <alignment textRotation="90" wrapText="1"/>
    </xf>
    <xf numFmtId="0" fontId="13" fillId="6" borderId="20" xfId="0" applyFont="1" applyFill="1" applyBorder="1" applyAlignment="1">
      <alignment horizontal="center" textRotation="90" wrapText="1"/>
    </xf>
    <xf numFmtId="0" fontId="1" fillId="6" borderId="20" xfId="0" applyFont="1" applyFill="1" applyBorder="1" applyAlignment="1">
      <alignment horizontal="center" textRotation="90" wrapText="1"/>
    </xf>
    <xf numFmtId="0" fontId="13" fillId="6" borderId="30" xfId="0" applyFont="1" applyFill="1" applyBorder="1" applyAlignment="1">
      <alignment horizontal="center" textRotation="90" wrapText="1"/>
    </xf>
    <xf numFmtId="0" fontId="7" fillId="0" borderId="6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79" xfId="0" applyFont="1" applyBorder="1" applyAlignment="1">
      <alignment horizontal="center" vertical="center" textRotation="90" wrapText="1"/>
    </xf>
    <xf numFmtId="0" fontId="3" fillId="0" borderId="74" xfId="0" applyFont="1" applyBorder="1"/>
    <xf numFmtId="0" fontId="3" fillId="0" borderId="75" xfId="0" applyFont="1" applyBorder="1"/>
    <xf numFmtId="0" fontId="3" fillId="0" borderId="76" xfId="0" applyFont="1" applyBorder="1"/>
    <xf numFmtId="0" fontId="3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25" xfId="0" applyFont="1" applyBorder="1" applyAlignment="1">
      <alignment horizontal="center" wrapText="1"/>
    </xf>
    <xf numFmtId="0" fontId="8" fillId="0" borderId="33" xfId="0" applyFont="1" applyFill="1" applyBorder="1" applyAlignment="1">
      <alignment horizontal="left"/>
    </xf>
    <xf numFmtId="0" fontId="8" fillId="0" borderId="56" xfId="0" applyFont="1" applyFill="1" applyBorder="1"/>
    <xf numFmtId="165" fontId="8" fillId="0" borderId="43" xfId="0" applyNumberFormat="1" applyFont="1" applyFill="1" applyBorder="1"/>
    <xf numFmtId="165" fontId="8" fillId="0" borderId="25" xfId="0" applyNumberFormat="1" applyFont="1" applyFill="1" applyBorder="1"/>
    <xf numFmtId="0" fontId="3" fillId="0" borderId="0" xfId="0" applyFont="1" applyFill="1"/>
    <xf numFmtId="0" fontId="9" fillId="0" borderId="33" xfId="0" applyFont="1" applyFill="1" applyBorder="1"/>
    <xf numFmtId="15" fontId="8" fillId="0" borderId="33" xfId="0" applyNumberFormat="1" applyFont="1" applyFill="1" applyBorder="1" applyAlignment="1">
      <alignment horizontal="left" vertical="center"/>
    </xf>
    <xf numFmtId="15" fontId="8" fillId="0" borderId="33" xfId="0" applyNumberFormat="1" applyFont="1" applyFill="1" applyBorder="1"/>
    <xf numFmtId="15" fontId="8" fillId="0" borderId="33" xfId="0" applyNumberFormat="1" applyFont="1" applyFill="1" applyBorder="1" applyAlignment="1">
      <alignment horizontal="left"/>
    </xf>
    <xf numFmtId="0" fontId="9" fillId="0" borderId="51" xfId="0" applyFont="1" applyFill="1" applyBorder="1"/>
    <xf numFmtId="165" fontId="8" fillId="0" borderId="32" xfId="0" applyNumberFormat="1" applyFont="1" applyFill="1" applyBorder="1"/>
    <xf numFmtId="0" fontId="8" fillId="0" borderId="33" xfId="0" applyFont="1" applyFill="1" applyBorder="1"/>
    <xf numFmtId="0" fontId="8" fillId="0" borderId="18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8" fillId="0" borderId="18" xfId="0" applyFont="1" applyFill="1" applyBorder="1"/>
    <xf numFmtId="165" fontId="8" fillId="0" borderId="17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1" fillId="0" borderId="0" xfId="0" applyFont="1" applyFill="1"/>
    <xf numFmtId="0" fontId="8" fillId="0" borderId="21" xfId="0" applyFont="1" applyFill="1" applyBorder="1" applyAlignment="1">
      <alignment horizontal="left"/>
    </xf>
    <xf numFmtId="0" fontId="8" fillId="0" borderId="25" xfId="0" applyFont="1" applyFill="1" applyBorder="1"/>
    <xf numFmtId="15" fontId="8" fillId="0" borderId="19" xfId="0" applyNumberFormat="1" applyFont="1" applyFill="1" applyBorder="1"/>
    <xf numFmtId="0" fontId="8" fillId="0" borderId="25" xfId="0" applyFont="1" applyFill="1" applyBorder="1" applyAlignment="1">
      <alignment horizontal="left"/>
    </xf>
    <xf numFmtId="0" fontId="9" fillId="0" borderId="25" xfId="0" applyFont="1" applyFill="1" applyBorder="1"/>
    <xf numFmtId="165" fontId="8" fillId="0" borderId="25" xfId="0" applyNumberFormat="1" applyFont="1" applyFill="1" applyBorder="1" applyAlignment="1">
      <alignment horizontal="center"/>
    </xf>
    <xf numFmtId="0" fontId="8" fillId="0" borderId="51" xfId="0" applyFont="1" applyFill="1" applyBorder="1"/>
    <xf numFmtId="15" fontId="8" fillId="0" borderId="25" xfId="0" applyNumberFormat="1" applyFont="1" applyFill="1" applyBorder="1"/>
    <xf numFmtId="15" fontId="8" fillId="0" borderId="21" xfId="0" applyNumberFormat="1" applyFont="1" applyFill="1" applyBorder="1"/>
    <xf numFmtId="15" fontId="8" fillId="0" borderId="19" xfId="0" applyNumberFormat="1" applyFont="1" applyFill="1" applyBorder="1" applyAlignment="1">
      <alignment horizontal="left" vertical="center"/>
    </xf>
    <xf numFmtId="0" fontId="9" fillId="0" borderId="21" xfId="0" applyFont="1" applyFill="1" applyBorder="1"/>
    <xf numFmtId="0" fontId="8" fillId="0" borderId="36" xfId="0" applyFont="1" applyFill="1" applyBorder="1"/>
    <xf numFmtId="0" fontId="8" fillId="0" borderId="35" xfId="0" applyFont="1" applyFill="1" applyBorder="1"/>
    <xf numFmtId="0" fontId="9" fillId="0" borderId="25" xfId="1" applyFont="1" applyFill="1" applyBorder="1"/>
    <xf numFmtId="0" fontId="9" fillId="0" borderId="29" xfId="0" applyFont="1" applyFill="1" applyBorder="1"/>
    <xf numFmtId="0" fontId="8" fillId="0" borderId="32" xfId="0" applyFont="1" applyFill="1" applyBorder="1"/>
    <xf numFmtId="15" fontId="8" fillId="0" borderId="21" xfId="0" applyNumberFormat="1" applyFont="1" applyFill="1" applyBorder="1" applyAlignment="1">
      <alignment horizontal="left" vertical="center"/>
    </xf>
    <xf numFmtId="15" fontId="8" fillId="0" borderId="32" xfId="0" applyNumberFormat="1" applyFont="1" applyFill="1" applyBorder="1" applyAlignment="1">
      <alignment horizontal="left" vertical="center"/>
    </xf>
    <xf numFmtId="15" fontId="8" fillId="0" borderId="25" xfId="0" applyNumberFormat="1" applyFont="1" applyFill="1" applyBorder="1" applyAlignment="1">
      <alignment horizontal="left" vertical="center"/>
    </xf>
    <xf numFmtId="0" fontId="8" fillId="0" borderId="25" xfId="0" applyFont="1" applyFill="1" applyBorder="1" applyAlignment="1" applyProtection="1">
      <alignment horizontal="left"/>
      <protection locked="0"/>
    </xf>
    <xf numFmtId="0" fontId="9" fillId="0" borderId="28" xfId="0" applyFont="1" applyFill="1" applyBorder="1"/>
    <xf numFmtId="0" fontId="8" fillId="0" borderId="25" xfId="0" applyFont="1" applyFill="1" applyBorder="1" applyAlignment="1">
      <alignment horizontal="right"/>
    </xf>
    <xf numFmtId="0" fontId="9" fillId="0" borderId="25" xfId="0" applyFont="1" applyFill="1" applyBorder="1" applyAlignment="1">
      <alignment horizontal="right"/>
    </xf>
    <xf numFmtId="0" fontId="9" fillId="0" borderId="25" xfId="1" quotePrefix="1" applyFont="1" applyFill="1" applyBorder="1"/>
    <xf numFmtId="15" fontId="8" fillId="0" borderId="25" xfId="0" applyNumberFormat="1" applyFont="1" applyFill="1" applyBorder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0" fillId="0" borderId="25" xfId="0" applyBorder="1" applyAlignment="1">
      <alignment horizontal="center" vertical="top" wrapText="1"/>
    </xf>
    <xf numFmtId="0" fontId="0" fillId="0" borderId="25" xfId="0" applyBorder="1" applyAlignment="1">
      <alignment vertical="top" wrapText="1"/>
    </xf>
    <xf numFmtId="15" fontId="8" fillId="0" borderId="0" xfId="0" applyNumberFormat="1" applyFont="1" applyFill="1" applyBorder="1" applyAlignment="1">
      <alignment horizontal="left" vertical="center"/>
    </xf>
    <xf numFmtId="0" fontId="8" fillId="0" borderId="33" xfId="0" applyFont="1" applyBorder="1"/>
    <xf numFmtId="14" fontId="0" fillId="0" borderId="25" xfId="0" applyNumberForma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textRotation="90" wrapText="1"/>
    </xf>
    <xf numFmtId="0" fontId="14" fillId="0" borderId="0" xfId="0" applyFont="1" applyBorder="1" applyAlignment="1">
      <alignment textRotation="90"/>
    </xf>
    <xf numFmtId="0" fontId="8" fillId="0" borderId="0" xfId="0" applyFont="1" applyFill="1" applyBorder="1"/>
    <xf numFmtId="164" fontId="8" fillId="0" borderId="25" xfId="0" applyNumberFormat="1" applyFont="1" applyFill="1" applyBorder="1"/>
    <xf numFmtId="0" fontId="8" fillId="0" borderId="25" xfId="3" applyFont="1" applyBorder="1" applyAlignment="1">
      <alignment horizontal="left"/>
    </xf>
    <xf numFmtId="15" fontId="8" fillId="0" borderId="25" xfId="3" applyNumberFormat="1" applyFont="1" applyBorder="1" applyAlignment="1">
      <alignment horizontal="left" vertical="center"/>
    </xf>
    <xf numFmtId="0" fontId="8" fillId="0" borderId="0" xfId="0" applyFont="1" applyBorder="1"/>
    <xf numFmtId="15" fontId="8" fillId="0" borderId="0" xfId="3" applyNumberFormat="1" applyFont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top"/>
    </xf>
    <xf numFmtId="165" fontId="8" fillId="0" borderId="36" xfId="0" applyNumberFormat="1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8" fillId="0" borderId="46" xfId="0" applyFont="1" applyFill="1" applyBorder="1"/>
    <xf numFmtId="165" fontId="8" fillId="0" borderId="36" xfId="0" applyNumberFormat="1" applyFont="1" applyFill="1" applyBorder="1" applyAlignment="1">
      <alignment horizontal="center" vertical="top"/>
    </xf>
    <xf numFmtId="165" fontId="8" fillId="0" borderId="43" xfId="0" applyNumberFormat="1" applyFont="1" applyFill="1" applyBorder="1" applyAlignment="1">
      <alignment horizontal="center" vertical="top"/>
    </xf>
    <xf numFmtId="165" fontId="8" fillId="0" borderId="38" xfId="0" applyNumberFormat="1" applyFont="1" applyFill="1" applyBorder="1" applyAlignment="1">
      <alignment horizontal="center" vertical="top"/>
    </xf>
    <xf numFmtId="0" fontId="8" fillId="0" borderId="51" xfId="0" applyFont="1" applyBorder="1"/>
    <xf numFmtId="15" fontId="8" fillId="0" borderId="51" xfId="3" applyNumberFormat="1" applyFont="1" applyBorder="1" applyAlignment="1">
      <alignment horizontal="left" vertical="center"/>
    </xf>
    <xf numFmtId="0" fontId="1" fillId="0" borderId="0" xfId="0" applyFont="1" applyAlignment="1">
      <alignment textRotation="90"/>
    </xf>
    <xf numFmtId="0" fontId="8" fillId="0" borderId="25" xfId="0" applyNumberFormat="1" applyFont="1" applyFill="1" applyBorder="1"/>
    <xf numFmtId="0" fontId="8" fillId="0" borderId="55" xfId="0" applyFont="1" applyFill="1" applyBorder="1"/>
    <xf numFmtId="0" fontId="8" fillId="0" borderId="84" xfId="0" applyFont="1" applyFill="1" applyBorder="1"/>
    <xf numFmtId="0" fontId="8" fillId="0" borderId="81" xfId="0" applyFont="1" applyFill="1" applyBorder="1"/>
    <xf numFmtId="0" fontId="3" fillId="0" borderId="40" xfId="0" applyFont="1" applyBorder="1" applyAlignment="1">
      <alignment horizontal="center"/>
    </xf>
    <xf numFmtId="0" fontId="8" fillId="0" borderId="85" xfId="0" applyFont="1" applyBorder="1"/>
    <xf numFmtId="0" fontId="9" fillId="0" borderId="33" xfId="0" applyFont="1" applyFill="1" applyBorder="1" applyAlignment="1">
      <alignment horizontal="left"/>
    </xf>
    <xf numFmtId="0" fontId="9" fillId="0" borderId="35" xfId="0" applyFont="1" applyFill="1" applyBorder="1"/>
    <xf numFmtId="0" fontId="9" fillId="0" borderId="33" xfId="1" applyFont="1" applyFill="1" applyBorder="1"/>
    <xf numFmtId="0" fontId="9" fillId="0" borderId="35" xfId="1" applyFont="1" applyFill="1" applyBorder="1"/>
    <xf numFmtId="0" fontId="9" fillId="0" borderId="54" xfId="1" quotePrefix="1" applyFont="1" applyFill="1" applyBorder="1"/>
    <xf numFmtId="0" fontId="8" fillId="4" borderId="92" xfId="2" applyFont="1" applyFill="1" applyBorder="1" applyAlignment="1">
      <alignment horizontal="center" textRotation="90" wrapText="1"/>
    </xf>
    <xf numFmtId="0" fontId="9" fillId="0" borderId="33" xfId="0" applyNumberFormat="1" applyFont="1" applyFill="1" applyBorder="1" applyAlignment="1">
      <alignment horizontal="right"/>
    </xf>
    <xf numFmtId="0" fontId="8" fillId="0" borderId="44" xfId="0" applyFont="1" applyFill="1" applyBorder="1"/>
    <xf numFmtId="15" fontId="8" fillId="0" borderId="33" xfId="3" applyNumberFormat="1" applyFont="1" applyBorder="1" applyAlignment="1">
      <alignment horizontal="left" vertical="center"/>
    </xf>
    <xf numFmtId="0" fontId="8" fillId="0" borderId="33" xfId="3" applyFont="1" applyBorder="1" applyAlignment="1">
      <alignment horizontal="left"/>
    </xf>
    <xf numFmtId="0" fontId="0" fillId="0" borderId="25" xfId="0" applyFill="1" applyBorder="1" applyAlignment="1">
      <alignment horizontal="center" vertical="top" wrapText="1"/>
    </xf>
    <xf numFmtId="0" fontId="0" fillId="0" borderId="25" xfId="0" applyBorder="1"/>
    <xf numFmtId="0" fontId="6" fillId="7" borderId="52" xfId="0" applyFont="1" applyFill="1" applyBorder="1" applyAlignment="1">
      <alignment horizontal="center" wrapText="1"/>
    </xf>
    <xf numFmtId="0" fontId="9" fillId="0" borderId="93" xfId="0" applyFont="1" applyFill="1" applyBorder="1" applyAlignment="1">
      <alignment horizontal="left" wrapText="1"/>
    </xf>
    <xf numFmtId="0" fontId="8" fillId="0" borderId="93" xfId="0" applyFont="1" applyFill="1" applyBorder="1" applyAlignment="1">
      <alignment wrapText="1"/>
    </xf>
    <xf numFmtId="0" fontId="8" fillId="0" borderId="56" xfId="0" applyFont="1" applyBorder="1" applyAlignment="1">
      <alignment wrapText="1"/>
    </xf>
    <xf numFmtId="0" fontId="9" fillId="0" borderId="93" xfId="0" applyFont="1" applyFill="1" applyBorder="1" applyAlignment="1">
      <alignment wrapText="1"/>
    </xf>
    <xf numFmtId="0" fontId="9" fillId="0" borderId="56" xfId="0" applyFont="1" applyFill="1" applyBorder="1" applyAlignment="1">
      <alignment wrapText="1"/>
    </xf>
    <xf numFmtId="0" fontId="9" fillId="0" borderId="56" xfId="1" applyFont="1" applyFill="1" applyBorder="1" applyAlignment="1">
      <alignment wrapText="1"/>
    </xf>
    <xf numFmtId="0" fontId="9" fillId="0" borderId="69" xfId="1" quotePrefix="1" applyFont="1" applyFill="1" applyBorder="1" applyAlignment="1">
      <alignment wrapText="1"/>
    </xf>
    <xf numFmtId="0" fontId="9" fillId="0" borderId="56" xfId="1" quotePrefix="1" applyFont="1" applyFill="1" applyBorder="1" applyAlignment="1">
      <alignment wrapText="1"/>
    </xf>
    <xf numFmtId="0" fontId="8" fillId="0" borderId="56" xfId="0" applyFont="1" applyFill="1" applyBorder="1" applyAlignment="1">
      <alignment wrapText="1"/>
    </xf>
    <xf numFmtId="0" fontId="9" fillId="0" borderId="44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8" fillId="16" borderId="33" xfId="0" applyFont="1" applyFill="1" applyBorder="1" applyAlignment="1">
      <alignment horizontal="left"/>
    </xf>
    <xf numFmtId="0" fontId="8" fillId="16" borderId="93" xfId="0" applyFont="1" applyFill="1" applyBorder="1" applyAlignment="1">
      <alignment wrapText="1"/>
    </xf>
    <xf numFmtId="15" fontId="8" fillId="16" borderId="33" xfId="0" applyNumberFormat="1" applyFont="1" applyFill="1" applyBorder="1"/>
    <xf numFmtId="0" fontId="9" fillId="16" borderId="93" xfId="0" applyFont="1" applyFill="1" applyBorder="1" applyAlignment="1">
      <alignment wrapText="1"/>
    </xf>
    <xf numFmtId="15" fontId="8" fillId="16" borderId="54" xfId="0" applyNumberFormat="1" applyFont="1" applyFill="1" applyBorder="1" applyAlignment="1">
      <alignment horizontal="left" vertical="center"/>
    </xf>
    <xf numFmtId="15" fontId="8" fillId="16" borderId="33" xfId="0" applyNumberFormat="1" applyFont="1" applyFill="1" applyBorder="1" applyAlignment="1">
      <alignment horizontal="left" vertical="center"/>
    </xf>
    <xf numFmtId="0" fontId="9" fillId="16" borderId="56" xfId="0" applyFont="1" applyFill="1" applyBorder="1" applyAlignment="1">
      <alignment wrapText="1"/>
    </xf>
    <xf numFmtId="0" fontId="9" fillId="16" borderId="33" xfId="0" applyFont="1" applyFill="1" applyBorder="1"/>
    <xf numFmtId="0" fontId="9" fillId="16" borderId="56" xfId="1" applyFont="1" applyFill="1" applyBorder="1" applyAlignment="1">
      <alignment wrapText="1"/>
    </xf>
    <xf numFmtId="0" fontId="8" fillId="16" borderId="56" xfId="0" applyFont="1" applyFill="1" applyBorder="1" applyAlignment="1">
      <alignment wrapText="1"/>
    </xf>
    <xf numFmtId="0" fontId="8" fillId="16" borderId="33" xfId="0" applyFont="1" applyFill="1" applyBorder="1"/>
    <xf numFmtId="0" fontId="8" fillId="0" borderId="25" xfId="3" applyFont="1" applyFill="1" applyBorder="1" applyAlignment="1">
      <alignment horizontal="left"/>
    </xf>
    <xf numFmtId="165" fontId="8" fillId="0" borderId="82" xfId="0" applyNumberFormat="1" applyFont="1" applyFill="1" applyBorder="1"/>
    <xf numFmtId="0" fontId="9" fillId="0" borderId="32" xfId="0" applyFont="1" applyFill="1" applyBorder="1" applyAlignment="1">
      <alignment horizontal="center"/>
    </xf>
    <xf numFmtId="15" fontId="8" fillId="0" borderId="36" xfId="0" applyNumberFormat="1" applyFont="1" applyFill="1" applyBorder="1" applyAlignment="1">
      <alignment horizontal="left" vertical="center"/>
    </xf>
    <xf numFmtId="0" fontId="8" fillId="0" borderId="34" xfId="0" applyFont="1" applyFill="1" applyBorder="1"/>
    <xf numFmtId="15" fontId="8" fillId="0" borderId="25" xfId="3" applyNumberFormat="1" applyFont="1" applyFill="1" applyBorder="1" applyAlignment="1">
      <alignment horizontal="left" vertical="center"/>
    </xf>
    <xf numFmtId="15" fontId="8" fillId="0" borderId="29" xfId="3" applyNumberFormat="1" applyFont="1" applyFill="1" applyBorder="1" applyAlignment="1">
      <alignment horizontal="left" vertical="center"/>
    </xf>
    <xf numFmtId="0" fontId="8" fillId="0" borderId="28" xfId="0" applyFont="1" applyFill="1" applyBorder="1"/>
    <xf numFmtId="0" fontId="16" fillId="0" borderId="0" xfId="0" applyFont="1" applyFill="1"/>
    <xf numFmtId="0" fontId="1" fillId="11" borderId="20" xfId="0" applyFont="1" applyFill="1" applyBorder="1" applyAlignment="1">
      <alignment horizontal="center" textRotation="90" wrapText="1"/>
    </xf>
    <xf numFmtId="0" fontId="13" fillId="11" borderId="20" xfId="0" applyFont="1" applyFill="1" applyBorder="1" applyAlignment="1">
      <alignment horizontal="center" textRotation="90" wrapText="1"/>
    </xf>
    <xf numFmtId="165" fontId="8" fillId="0" borderId="87" xfId="0" applyNumberFormat="1" applyFont="1" applyFill="1" applyBorder="1" applyAlignment="1">
      <alignment horizontal="center"/>
    </xf>
    <xf numFmtId="165" fontId="8" fillId="0" borderId="86" xfId="0" applyNumberFormat="1" applyFont="1" applyFill="1" applyBorder="1" applyAlignment="1">
      <alignment horizontal="center"/>
    </xf>
    <xf numFmtId="165" fontId="8" fillId="0" borderId="88" xfId="0" applyNumberFormat="1" applyFont="1" applyFill="1" applyBorder="1" applyAlignment="1">
      <alignment horizontal="center"/>
    </xf>
    <xf numFmtId="15" fontId="8" fillId="0" borderId="89" xfId="3" applyNumberFormat="1" applyFont="1" applyBorder="1" applyAlignment="1">
      <alignment horizontal="center" vertical="center"/>
    </xf>
    <xf numFmtId="165" fontId="8" fillId="0" borderId="31" xfId="0" applyNumberFormat="1" applyFont="1" applyFill="1" applyBorder="1" applyAlignment="1">
      <alignment horizontal="center"/>
    </xf>
    <xf numFmtId="15" fontId="8" fillId="0" borderId="90" xfId="3" applyNumberFormat="1" applyFont="1" applyBorder="1" applyAlignment="1">
      <alignment horizontal="center" vertical="center"/>
    </xf>
    <xf numFmtId="15" fontId="8" fillId="0" borderId="36" xfId="3" applyNumberFormat="1" applyFont="1" applyBorder="1" applyAlignment="1">
      <alignment horizontal="center" vertical="center"/>
    </xf>
    <xf numFmtId="165" fontId="8" fillId="0" borderId="17" xfId="0" applyNumberFormat="1" applyFont="1" applyFill="1" applyBorder="1" applyAlignment="1">
      <alignment horizontal="center" vertical="top"/>
    </xf>
    <xf numFmtId="165" fontId="8" fillId="0" borderId="18" xfId="0" applyNumberFormat="1" applyFont="1" applyFill="1" applyBorder="1" applyAlignment="1">
      <alignment horizontal="center" vertical="top"/>
    </xf>
    <xf numFmtId="165" fontId="8" fillId="0" borderId="25" xfId="0" applyNumberFormat="1" applyFont="1" applyFill="1" applyBorder="1" applyAlignment="1">
      <alignment horizontal="center" vertical="top"/>
    </xf>
    <xf numFmtId="165" fontId="8" fillId="0" borderId="42" xfId="0" applyNumberFormat="1" applyFont="1" applyFill="1" applyBorder="1" applyAlignment="1">
      <alignment horizontal="center" vertical="top"/>
    </xf>
    <xf numFmtId="165" fontId="8" fillId="0" borderId="19" xfId="0" applyNumberFormat="1" applyFont="1" applyFill="1" applyBorder="1" applyAlignment="1">
      <alignment horizontal="center" vertical="top"/>
    </xf>
    <xf numFmtId="165" fontId="8" fillId="0" borderId="21" xfId="0" applyNumberFormat="1" applyFont="1" applyFill="1" applyBorder="1" applyAlignment="1">
      <alignment horizontal="center" vertical="top"/>
    </xf>
    <xf numFmtId="165" fontId="8" fillId="0" borderId="20" xfId="0" applyNumberFormat="1" applyFont="1" applyFill="1" applyBorder="1" applyAlignment="1">
      <alignment horizontal="center" vertical="top"/>
    </xf>
    <xf numFmtId="165" fontId="8" fillId="0" borderId="28" xfId="0" applyNumberFormat="1" applyFont="1" applyFill="1" applyBorder="1" applyAlignment="1">
      <alignment horizontal="center" vertical="top"/>
    </xf>
    <xf numFmtId="165" fontId="8" fillId="0" borderId="33" xfId="0" applyNumberFormat="1" applyFont="1" applyFill="1" applyBorder="1" applyAlignment="1">
      <alignment horizontal="center" vertical="top"/>
    </xf>
    <xf numFmtId="165" fontId="8" fillId="0" borderId="29" xfId="0" applyNumberFormat="1" applyFont="1" applyFill="1" applyBorder="1" applyAlignment="1">
      <alignment horizontal="center" vertical="top"/>
    </xf>
    <xf numFmtId="165" fontId="8" fillId="0" borderId="0" xfId="0" applyNumberFormat="1" applyFont="1" applyFill="1" applyBorder="1" applyAlignment="1">
      <alignment horizontal="center" vertical="top"/>
    </xf>
    <xf numFmtId="165" fontId="8" fillId="0" borderId="35" xfId="0" applyNumberFormat="1" applyFont="1" applyFill="1" applyBorder="1" applyAlignment="1">
      <alignment horizontal="center" vertical="top"/>
    </xf>
    <xf numFmtId="165" fontId="8" fillId="0" borderId="51" xfId="0" applyNumberFormat="1" applyFont="1" applyFill="1" applyBorder="1" applyAlignment="1">
      <alignment horizontal="center" vertical="top"/>
    </xf>
    <xf numFmtId="165" fontId="8" fillId="0" borderId="32" xfId="0" applyNumberFormat="1" applyFont="1" applyFill="1" applyBorder="1" applyAlignment="1">
      <alignment horizontal="center" vertical="top"/>
    </xf>
    <xf numFmtId="165" fontId="8" fillId="0" borderId="81" xfId="0" applyNumberFormat="1" applyFont="1" applyFill="1" applyBorder="1" applyAlignment="1">
      <alignment horizontal="center" vertical="top"/>
    </xf>
    <xf numFmtId="165" fontId="8" fillId="0" borderId="22" xfId="0" applyNumberFormat="1" applyFont="1" applyFill="1" applyBorder="1" applyAlignment="1">
      <alignment horizontal="center" vertical="top"/>
    </xf>
    <xf numFmtId="165" fontId="3" fillId="0" borderId="43" xfId="0" applyNumberFormat="1" applyFont="1" applyFill="1" applyBorder="1" applyAlignment="1">
      <alignment horizontal="center" vertical="top"/>
    </xf>
    <xf numFmtId="165" fontId="3" fillId="0" borderId="25" xfId="0" applyNumberFormat="1" applyFont="1" applyFill="1" applyBorder="1" applyAlignment="1">
      <alignment horizontal="center" vertical="top"/>
    </xf>
    <xf numFmtId="165" fontId="3" fillId="0" borderId="33" xfId="0" applyNumberFormat="1" applyFont="1" applyFill="1" applyBorder="1" applyAlignment="1">
      <alignment horizontal="center" vertical="top"/>
    </xf>
    <xf numFmtId="165" fontId="8" fillId="0" borderId="26" xfId="0" applyNumberFormat="1" applyFont="1" applyFill="1" applyBorder="1" applyAlignment="1">
      <alignment horizontal="center" vertical="top"/>
    </xf>
    <xf numFmtId="165" fontId="8" fillId="0" borderId="30" xfId="0" applyNumberFormat="1" applyFont="1" applyFill="1" applyBorder="1" applyAlignment="1">
      <alignment horizontal="center" vertical="top"/>
    </xf>
    <xf numFmtId="165" fontId="8" fillId="0" borderId="57" xfId="0" applyNumberFormat="1" applyFont="1" applyFill="1" applyBorder="1" applyAlignment="1">
      <alignment horizontal="center" vertical="top"/>
    </xf>
    <xf numFmtId="165" fontId="8" fillId="0" borderId="37" xfId="0" applyNumberFormat="1" applyFont="1" applyFill="1" applyBorder="1" applyAlignment="1">
      <alignment horizontal="center" vertical="top"/>
    </xf>
    <xf numFmtId="165" fontId="8" fillId="0" borderId="37" xfId="3" applyNumberFormat="1" applyFont="1" applyFill="1" applyBorder="1" applyAlignment="1">
      <alignment horizontal="center" vertical="top"/>
    </xf>
    <xf numFmtId="165" fontId="8" fillId="0" borderId="29" xfId="3" applyNumberFormat="1" applyFont="1" applyFill="1" applyBorder="1" applyAlignment="1">
      <alignment horizontal="center" vertical="top"/>
    </xf>
    <xf numFmtId="165" fontId="8" fillId="0" borderId="29" xfId="0" applyNumberFormat="1" applyFont="1" applyBorder="1" applyAlignment="1">
      <alignment horizontal="center" vertical="top"/>
    </xf>
    <xf numFmtId="165" fontId="8" fillId="0" borderId="36" xfId="3" applyNumberFormat="1" applyFont="1" applyFill="1" applyBorder="1" applyAlignment="1">
      <alignment horizontal="center" vertical="top"/>
    </xf>
    <xf numFmtId="165" fontId="8" fillId="0" borderId="25" xfId="3" applyNumberFormat="1" applyFont="1" applyFill="1" applyBorder="1" applyAlignment="1">
      <alignment horizontal="center" vertical="top"/>
    </xf>
    <xf numFmtId="165" fontId="8" fillId="0" borderId="25" xfId="0" applyNumberFormat="1" applyFont="1" applyBorder="1" applyAlignment="1">
      <alignment horizontal="center" vertical="top"/>
    </xf>
    <xf numFmtId="165" fontId="8" fillId="0" borderId="38" xfId="3" applyNumberFormat="1" applyFont="1" applyFill="1" applyBorder="1" applyAlignment="1">
      <alignment horizontal="center" vertical="top"/>
    </xf>
    <xf numFmtId="165" fontId="8" fillId="0" borderId="32" xfId="3" applyNumberFormat="1" applyFont="1" applyFill="1" applyBorder="1" applyAlignment="1">
      <alignment horizontal="center" vertical="top"/>
    </xf>
    <xf numFmtId="165" fontId="8" fillId="0" borderId="54" xfId="0" applyNumberFormat="1" applyFont="1" applyFill="1" applyBorder="1" applyAlignment="1">
      <alignment horizontal="center" vertical="top"/>
    </xf>
    <xf numFmtId="165" fontId="8" fillId="0" borderId="32" xfId="0" applyNumberFormat="1" applyFont="1" applyBorder="1" applyAlignment="1">
      <alignment horizontal="center" vertical="top"/>
    </xf>
    <xf numFmtId="0" fontId="8" fillId="0" borderId="99" xfId="0" applyFont="1" applyFill="1" applyBorder="1"/>
    <xf numFmtId="0" fontId="8" fillId="0" borderId="100" xfId="0" applyFont="1" applyFill="1" applyBorder="1" applyAlignment="1">
      <alignment horizontal="left"/>
    </xf>
    <xf numFmtId="165" fontId="8" fillId="0" borderId="101" xfId="0" applyNumberFormat="1" applyFont="1" applyFill="1" applyBorder="1" applyAlignment="1">
      <alignment horizontal="center"/>
    </xf>
    <xf numFmtId="165" fontId="8" fillId="0" borderId="102" xfId="0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7" fillId="0" borderId="25" xfId="0" applyFont="1" applyFill="1" applyBorder="1"/>
    <xf numFmtId="0" fontId="8" fillId="16" borderId="25" xfId="0" applyFont="1" applyFill="1" applyBorder="1"/>
    <xf numFmtId="0" fontId="17" fillId="0" borderId="0" xfId="0" applyFont="1" applyFill="1" applyBorder="1"/>
    <xf numFmtId="0" fontId="17" fillId="0" borderId="56" xfId="0" applyFont="1" applyFill="1" applyBorder="1"/>
    <xf numFmtId="0" fontId="8" fillId="0" borderId="103" xfId="0" applyFont="1" applyFill="1" applyBorder="1"/>
    <xf numFmtId="0" fontId="9" fillId="0" borderId="56" xfId="0" applyFont="1" applyFill="1" applyBorder="1"/>
    <xf numFmtId="0" fontId="8" fillId="0" borderId="94" xfId="0" applyFont="1" applyFill="1" applyBorder="1"/>
    <xf numFmtId="0" fontId="13" fillId="13" borderId="104" xfId="0" applyFont="1" applyFill="1" applyBorder="1" applyAlignment="1">
      <alignment textRotation="90" wrapText="1"/>
    </xf>
    <xf numFmtId="0" fontId="13" fillId="15" borderId="97" xfId="0" applyFont="1" applyFill="1" applyBorder="1" applyAlignment="1">
      <alignment textRotation="90" wrapText="1"/>
    </xf>
    <xf numFmtId="0" fontId="8" fillId="0" borderId="98" xfId="0" applyFont="1" applyFill="1" applyBorder="1"/>
    <xf numFmtId="0" fontId="13" fillId="0" borderId="56" xfId="0" applyFont="1" applyBorder="1" applyAlignment="1">
      <alignment horizontal="center" vertical="center" textRotation="90" wrapText="1"/>
    </xf>
    <xf numFmtId="0" fontId="14" fillId="0" borderId="56" xfId="0" applyFont="1" applyBorder="1" applyAlignment="1">
      <alignment textRotation="90"/>
    </xf>
    <xf numFmtId="0" fontId="11" fillId="0" borderId="32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/>
    </xf>
    <xf numFmtId="0" fontId="14" fillId="11" borderId="7" xfId="0" applyFont="1" applyFill="1" applyBorder="1"/>
    <xf numFmtId="165" fontId="8" fillId="0" borderId="26" xfId="0" applyNumberFormat="1" applyFont="1" applyFill="1" applyBorder="1" applyAlignment="1">
      <alignment horizontal="center"/>
    </xf>
    <xf numFmtId="0" fontId="17" fillId="0" borderId="25" xfId="0" applyFont="1" applyBorder="1"/>
    <xf numFmtId="0" fontId="17" fillId="0" borderId="51" xfId="0" applyFont="1" applyFill="1" applyBorder="1"/>
    <xf numFmtId="0" fontId="1" fillId="0" borderId="25" xfId="0" applyFont="1" applyBorder="1" applyAlignment="1">
      <alignment wrapText="1"/>
    </xf>
    <xf numFmtId="0" fontId="1" fillId="0" borderId="20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right" vertical="top"/>
    </xf>
    <xf numFmtId="0" fontId="13" fillId="6" borderId="7" xfId="0" applyFont="1" applyFill="1" applyBorder="1" applyAlignment="1">
      <alignment horizontal="right"/>
    </xf>
    <xf numFmtId="0" fontId="1" fillId="11" borderId="20" xfId="0" applyFont="1" applyFill="1" applyBorder="1" applyAlignment="1">
      <alignment horizontal="right" textRotation="90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 applyFill="1" applyBorder="1" applyAlignment="1">
      <alignment horizontal="left"/>
    </xf>
    <xf numFmtId="165" fontId="8" fillId="0" borderId="101" xfId="0" applyNumberFormat="1" applyFont="1" applyFill="1" applyBorder="1" applyAlignment="1">
      <alignment horizontal="center" vertical="top"/>
    </xf>
    <xf numFmtId="165" fontId="8" fillId="0" borderId="96" xfId="0" applyNumberFormat="1" applyFont="1" applyFill="1" applyBorder="1" applyAlignment="1">
      <alignment horizontal="center" vertical="top"/>
    </xf>
    <xf numFmtId="165" fontId="8" fillId="0" borderId="105" xfId="0" applyNumberFormat="1" applyFont="1" applyFill="1" applyBorder="1" applyAlignment="1">
      <alignment horizontal="center" vertical="top"/>
    </xf>
    <xf numFmtId="0" fontId="8" fillId="0" borderId="32" xfId="0" applyNumberFormat="1" applyFont="1" applyFill="1" applyBorder="1"/>
    <xf numFmtId="0" fontId="8" fillId="0" borderId="32" xfId="0" applyFont="1" applyFill="1" applyBorder="1" applyAlignment="1">
      <alignment horizontal="right"/>
    </xf>
    <xf numFmtId="0" fontId="9" fillId="0" borderId="32" xfId="0" applyFont="1" applyFill="1" applyBorder="1"/>
    <xf numFmtId="0" fontId="9" fillId="0" borderId="32" xfId="0" applyFont="1" applyFill="1" applyBorder="1" applyAlignment="1">
      <alignment horizontal="right"/>
    </xf>
    <xf numFmtId="0" fontId="8" fillId="0" borderId="69" xfId="0" applyFont="1" applyFill="1" applyBorder="1"/>
    <xf numFmtId="0" fontId="17" fillId="0" borderId="32" xfId="0" applyFont="1" applyFill="1" applyBorder="1"/>
    <xf numFmtId="165" fontId="8" fillId="0" borderId="107" xfId="0" applyNumberFormat="1" applyFont="1" applyFill="1" applyBorder="1" applyAlignment="1">
      <alignment horizontal="center"/>
    </xf>
    <xf numFmtId="0" fontId="1" fillId="0" borderId="0" xfId="0" applyFont="1" applyFill="1" applyBorder="1"/>
    <xf numFmtId="15" fontId="8" fillId="0" borderId="105" xfId="0" applyNumberFormat="1" applyFont="1" applyFill="1" applyBorder="1" applyAlignment="1">
      <alignment horizontal="left" vertical="center"/>
    </xf>
    <xf numFmtId="165" fontId="8" fillId="0" borderId="96" xfId="0" applyNumberFormat="1" applyFont="1" applyFill="1" applyBorder="1" applyAlignment="1">
      <alignment horizontal="center"/>
    </xf>
    <xf numFmtId="165" fontId="8" fillId="0" borderId="109" xfId="0" applyNumberFormat="1" applyFont="1" applyFill="1" applyBorder="1" applyAlignment="1">
      <alignment horizontal="center"/>
    </xf>
    <xf numFmtId="165" fontId="8" fillId="0" borderId="108" xfId="0" applyNumberFormat="1" applyFont="1" applyFill="1" applyBorder="1" applyAlignment="1">
      <alignment horizontal="center" vertical="top"/>
    </xf>
    <xf numFmtId="0" fontId="8" fillId="16" borderId="56" xfId="0" applyFont="1" applyFill="1" applyBorder="1"/>
    <xf numFmtId="0" fontId="8" fillId="16" borderId="103" xfId="0" applyFont="1" applyFill="1" applyBorder="1"/>
    <xf numFmtId="0" fontId="9" fillId="16" borderId="56" xfId="0" applyFont="1" applyFill="1" applyBorder="1"/>
    <xf numFmtId="165" fontId="8" fillId="0" borderId="106" xfId="0" applyNumberFormat="1" applyFont="1" applyFill="1" applyBorder="1" applyAlignment="1">
      <alignment horizontal="center" vertical="top"/>
    </xf>
    <xf numFmtId="0" fontId="8" fillId="0" borderId="43" xfId="0" applyNumberFormat="1" applyFont="1" applyFill="1" applyBorder="1"/>
    <xf numFmtId="0" fontId="8" fillId="4" borderId="91" xfId="2" applyNumberFormat="1" applyFont="1" applyFill="1" applyBorder="1" applyAlignment="1">
      <alignment horizontal="center" textRotation="90" wrapText="1"/>
    </xf>
    <xf numFmtId="0" fontId="8" fillId="0" borderId="43" xfId="0" applyNumberFormat="1" applyFont="1" applyFill="1" applyBorder="1" applyAlignment="1">
      <alignment horizontal="right"/>
    </xf>
    <xf numFmtId="0" fontId="8" fillId="0" borderId="82" xfId="0" applyNumberFormat="1" applyFont="1" applyFill="1" applyBorder="1" applyAlignment="1">
      <alignment horizontal="right"/>
    </xf>
    <xf numFmtId="0" fontId="1" fillId="0" borderId="0" xfId="0" applyNumberFormat="1" applyFont="1" applyFill="1"/>
    <xf numFmtId="0" fontId="1" fillId="0" borderId="0" xfId="0" applyNumberFormat="1" applyFont="1"/>
    <xf numFmtId="165" fontId="8" fillId="0" borderId="29" xfId="0" applyNumberFormat="1" applyFont="1" applyBorder="1" applyAlignment="1">
      <alignment horizontal="center"/>
    </xf>
    <xf numFmtId="165" fontId="8" fillId="0" borderId="106" xfId="0" applyNumberFormat="1" applyFont="1" applyFill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0" fontId="9" fillId="0" borderId="81" xfId="0" applyFont="1" applyFill="1" applyBorder="1"/>
    <xf numFmtId="165" fontId="8" fillId="0" borderId="110" xfId="0" applyNumberFormat="1" applyFont="1" applyFill="1" applyBorder="1" applyAlignment="1">
      <alignment horizontal="center"/>
    </xf>
    <xf numFmtId="165" fontId="8" fillId="0" borderId="95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96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15" fontId="8" fillId="0" borderId="37" xfId="3" applyNumberFormat="1" applyFont="1" applyFill="1" applyBorder="1" applyAlignment="1">
      <alignment horizontal="center" vertical="center"/>
    </xf>
    <xf numFmtId="15" fontId="8" fillId="0" borderId="29" xfId="3" applyNumberFormat="1" applyFont="1" applyFill="1" applyBorder="1" applyAlignment="1">
      <alignment horizontal="center" vertical="center"/>
    </xf>
    <xf numFmtId="15" fontId="8" fillId="0" borderId="36" xfId="3" applyNumberFormat="1" applyFont="1" applyFill="1" applyBorder="1" applyAlignment="1">
      <alignment horizontal="center" vertical="center"/>
    </xf>
    <xf numFmtId="15" fontId="8" fillId="0" borderId="25" xfId="3" applyNumberFormat="1" applyFont="1" applyFill="1" applyBorder="1" applyAlignment="1">
      <alignment horizontal="center" vertical="center"/>
    </xf>
    <xf numFmtId="15" fontId="8" fillId="0" borderId="38" xfId="3" applyNumberFormat="1" applyFont="1" applyFill="1" applyBorder="1" applyAlignment="1">
      <alignment horizontal="center" vertical="center"/>
    </xf>
    <xf numFmtId="15" fontId="8" fillId="0" borderId="32" xfId="3" applyNumberFormat="1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5" fontId="8" fillId="16" borderId="44" xfId="0" applyNumberFormat="1" applyFont="1" applyFill="1" applyBorder="1" applyAlignment="1">
      <alignment horizontal="left" vertical="center"/>
    </xf>
    <xf numFmtId="0" fontId="17" fillId="0" borderId="51" xfId="0" applyFont="1" applyBorder="1"/>
    <xf numFmtId="0" fontId="8" fillId="0" borderId="34" xfId="0" applyFont="1" applyFill="1" applyBorder="1" applyAlignment="1">
      <alignment horizontal="left"/>
    </xf>
    <xf numFmtId="0" fontId="8" fillId="0" borderId="111" xfId="0" applyFont="1" applyFill="1" applyBorder="1"/>
    <xf numFmtId="165" fontId="8" fillId="0" borderId="113" xfId="0" applyNumberFormat="1" applyFont="1" applyFill="1" applyBorder="1" applyAlignment="1">
      <alignment horizontal="center" vertical="top"/>
    </xf>
    <xf numFmtId="0" fontId="8" fillId="0" borderId="114" xfId="0" applyFont="1" applyFill="1" applyBorder="1"/>
    <xf numFmtId="0" fontId="8" fillId="0" borderId="86" xfId="0" applyFont="1" applyFill="1" applyBorder="1"/>
    <xf numFmtId="0" fontId="8" fillId="0" borderId="115" xfId="0" applyFont="1" applyFill="1" applyBorder="1"/>
    <xf numFmtId="0" fontId="8" fillId="0" borderId="112" xfId="0" applyFont="1" applyFill="1" applyBorder="1"/>
    <xf numFmtId="0" fontId="8" fillId="0" borderId="109" xfId="0" applyFont="1" applyFill="1" applyBorder="1"/>
    <xf numFmtId="0" fontId="8" fillId="0" borderId="116" xfId="0" applyFont="1" applyFill="1" applyBorder="1"/>
    <xf numFmtId="0" fontId="9" fillId="16" borderId="25" xfId="0" applyFont="1" applyFill="1" applyBorder="1"/>
    <xf numFmtId="0" fontId="9" fillId="16" borderId="25" xfId="1" applyFont="1" applyFill="1" applyBorder="1"/>
    <xf numFmtId="0" fontId="9" fillId="16" borderId="35" xfId="0" applyFont="1" applyFill="1" applyBorder="1"/>
    <xf numFmtId="0" fontId="0" fillId="0" borderId="25" xfId="0" applyBorder="1" applyAlignment="1">
      <alignment vertical="top"/>
    </xf>
    <xf numFmtId="165" fontId="8" fillId="16" borderId="36" xfId="0" applyNumberFormat="1" applyFont="1" applyFill="1" applyBorder="1" applyAlignment="1">
      <alignment horizontal="center" vertical="top"/>
    </xf>
    <xf numFmtId="165" fontId="8" fillId="16" borderId="25" xfId="0" applyNumberFormat="1" applyFont="1" applyFill="1" applyBorder="1" applyAlignment="1">
      <alignment horizontal="center" vertical="top"/>
    </xf>
    <xf numFmtId="0" fontId="8" fillId="16" borderId="35" xfId="0" applyFont="1" applyFill="1" applyBorder="1"/>
    <xf numFmtId="0" fontId="9" fillId="16" borderId="21" xfId="0" applyFont="1" applyFill="1" applyBorder="1"/>
    <xf numFmtId="0" fontId="9" fillId="16" borderId="108" xfId="0" applyFont="1" applyFill="1" applyBorder="1"/>
    <xf numFmtId="0" fontId="9" fillId="16" borderId="54" xfId="0" applyFont="1" applyFill="1" applyBorder="1"/>
    <xf numFmtId="0" fontId="9" fillId="16" borderId="33" xfId="1" applyFont="1" applyFill="1" applyBorder="1"/>
    <xf numFmtId="0" fontId="8" fillId="16" borderId="51" xfId="0" applyFont="1" applyFill="1" applyBorder="1"/>
    <xf numFmtId="0" fontId="9" fillId="16" borderId="51" xfId="0" applyFont="1" applyFill="1" applyBorder="1"/>
    <xf numFmtId="0" fontId="9" fillId="16" borderId="112" xfId="0" applyFont="1" applyFill="1" applyBorder="1"/>
    <xf numFmtId="0" fontId="9" fillId="16" borderId="69" xfId="1" quotePrefix="1" applyFont="1" applyFill="1" applyBorder="1" applyAlignment="1">
      <alignment wrapText="1"/>
    </xf>
    <xf numFmtId="0" fontId="8" fillId="0" borderId="44" xfId="0" applyFont="1" applyFill="1" applyBorder="1" applyAlignment="1">
      <alignment horizontal="center" vertical="top"/>
    </xf>
    <xf numFmtId="0" fontId="8" fillId="0" borderId="45" xfId="0" applyFont="1" applyFill="1" applyBorder="1" applyAlignment="1">
      <alignment horizontal="center" vertical="top"/>
    </xf>
    <xf numFmtId="0" fontId="8" fillId="0" borderId="99" xfId="0" applyFont="1" applyFill="1" applyBorder="1" applyAlignment="1">
      <alignment horizontal="center" vertical="top"/>
    </xf>
    <xf numFmtId="165" fontId="8" fillId="0" borderId="117" xfId="0" applyNumberFormat="1" applyFont="1" applyFill="1" applyBorder="1" applyAlignment="1">
      <alignment horizontal="center" vertical="top"/>
    </xf>
    <xf numFmtId="165" fontId="8" fillId="0" borderId="118" xfId="0" applyNumberFormat="1" applyFont="1" applyFill="1" applyBorder="1" applyAlignment="1">
      <alignment horizontal="center" vertical="top"/>
    </xf>
    <xf numFmtId="165" fontId="8" fillId="0" borderId="119" xfId="0" applyNumberFormat="1" applyFont="1" applyFill="1" applyBorder="1" applyAlignment="1">
      <alignment horizontal="center" vertical="top"/>
    </xf>
    <xf numFmtId="165" fontId="8" fillId="0" borderId="98" xfId="0" applyNumberFormat="1" applyFont="1" applyFill="1" applyBorder="1" applyAlignment="1">
      <alignment horizontal="center" vertical="top"/>
    </xf>
    <xf numFmtId="165" fontId="8" fillId="0" borderId="120" xfId="0" applyNumberFormat="1" applyFont="1" applyFill="1" applyBorder="1" applyAlignment="1">
      <alignment horizontal="center" vertical="top"/>
    </xf>
    <xf numFmtId="165" fontId="8" fillId="0" borderId="97" xfId="0" applyNumberFormat="1" applyFont="1" applyFill="1" applyBorder="1" applyAlignment="1">
      <alignment horizontal="center" vertical="top"/>
    </xf>
    <xf numFmtId="165" fontId="3" fillId="0" borderId="98" xfId="0" applyNumberFormat="1" applyFont="1" applyFill="1" applyBorder="1" applyAlignment="1">
      <alignment horizontal="center" vertical="top"/>
    </xf>
    <xf numFmtId="165" fontId="8" fillId="0" borderId="51" xfId="3" applyNumberFormat="1" applyFont="1" applyFill="1" applyBorder="1" applyAlignment="1">
      <alignment horizontal="center" vertical="top"/>
    </xf>
    <xf numFmtId="165" fontId="3" fillId="0" borderId="51" xfId="0" applyNumberFormat="1" applyFont="1" applyFill="1" applyBorder="1" applyAlignment="1">
      <alignment horizontal="center" vertical="top"/>
    </xf>
    <xf numFmtId="165" fontId="8" fillId="0" borderId="121" xfId="0" applyNumberFormat="1" applyFont="1" applyFill="1" applyBorder="1" applyAlignment="1">
      <alignment horizontal="center" vertical="top"/>
    </xf>
    <xf numFmtId="165" fontId="8" fillId="0" borderId="21" xfId="3" applyNumberFormat="1" applyFont="1" applyFill="1" applyBorder="1" applyAlignment="1">
      <alignment horizontal="center" vertical="top"/>
    </xf>
    <xf numFmtId="165" fontId="3" fillId="0" borderId="21" xfId="0" applyNumberFormat="1" applyFont="1" applyFill="1" applyBorder="1" applyAlignment="1">
      <alignment horizontal="center" vertical="top"/>
    </xf>
    <xf numFmtId="165" fontId="8" fillId="0" borderId="122" xfId="0" applyNumberFormat="1" applyFont="1" applyFill="1" applyBorder="1" applyAlignment="1">
      <alignment horizontal="center" vertical="top"/>
    </xf>
    <xf numFmtId="165" fontId="8" fillId="0" borderId="123" xfId="0" applyNumberFormat="1" applyFont="1" applyFill="1" applyBorder="1" applyAlignment="1">
      <alignment horizontal="center" vertical="top"/>
    </xf>
    <xf numFmtId="165" fontId="8" fillId="0" borderId="123" xfId="3" applyNumberFormat="1" applyFont="1" applyFill="1" applyBorder="1" applyAlignment="1">
      <alignment horizontal="center" vertical="top"/>
    </xf>
    <xf numFmtId="165" fontId="3" fillId="0" borderId="123" xfId="0" applyNumberFormat="1" applyFont="1" applyFill="1" applyBorder="1" applyAlignment="1">
      <alignment horizontal="center" vertical="top"/>
    </xf>
    <xf numFmtId="0" fontId="8" fillId="0" borderId="56" xfId="0" applyFont="1" applyFill="1" applyBorder="1" applyAlignment="1">
      <alignment horizontal="center" vertical="center"/>
    </xf>
    <xf numFmtId="0" fontId="1" fillId="0" borderId="43" xfId="0" applyFont="1" applyFill="1" applyBorder="1"/>
    <xf numFmtId="0" fontId="8" fillId="0" borderId="80" xfId="0" applyFont="1" applyFill="1" applyBorder="1"/>
    <xf numFmtId="1" fontId="9" fillId="0" borderId="25" xfId="0" applyNumberFormat="1" applyFont="1" applyFill="1" applyBorder="1"/>
    <xf numFmtId="1" fontId="8" fillId="0" borderId="25" xfId="0" applyNumberFormat="1" applyFont="1" applyFill="1" applyBorder="1" applyAlignment="1">
      <alignment horizontal="right"/>
    </xf>
    <xf numFmtId="1" fontId="8" fillId="0" borderId="25" xfId="0" applyNumberFormat="1" applyFont="1" applyFill="1" applyBorder="1"/>
    <xf numFmtId="1" fontId="9" fillId="0" borderId="32" xfId="0" applyNumberFormat="1" applyFont="1" applyFill="1" applyBorder="1"/>
    <xf numFmtId="0" fontId="8" fillId="17" borderId="25" xfId="0" applyFont="1" applyFill="1" applyBorder="1" applyAlignment="1">
      <alignment horizontal="left"/>
    </xf>
    <xf numFmtId="0" fontId="8" fillId="17" borderId="25" xfId="0" applyFont="1" applyFill="1" applyBorder="1"/>
    <xf numFmtId="0" fontId="9" fillId="17" borderId="33" xfId="0" applyNumberFormat="1" applyFont="1" applyFill="1" applyBorder="1" applyAlignment="1">
      <alignment horizontal="right"/>
    </xf>
    <xf numFmtId="0" fontId="8" fillId="17" borderId="43" xfId="0" applyNumberFormat="1" applyFont="1" applyFill="1" applyBorder="1" applyAlignment="1">
      <alignment horizontal="right"/>
    </xf>
    <xf numFmtId="0" fontId="8" fillId="17" borderId="25" xfId="0" applyFont="1" applyFill="1" applyBorder="1" applyAlignment="1">
      <alignment horizontal="right"/>
    </xf>
    <xf numFmtId="1" fontId="9" fillId="17" borderId="25" xfId="0" applyNumberFormat="1" applyFont="1" applyFill="1" applyBorder="1"/>
    <xf numFmtId="0" fontId="8" fillId="17" borderId="51" xfId="0" applyFont="1" applyFill="1" applyBorder="1"/>
    <xf numFmtId="0" fontId="9" fillId="17" borderId="25" xfId="0" applyFont="1" applyFill="1" applyBorder="1"/>
    <xf numFmtId="0" fontId="9" fillId="17" borderId="25" xfId="0" applyFont="1" applyFill="1" applyBorder="1" applyAlignment="1">
      <alignment horizontal="right"/>
    </xf>
    <xf numFmtId="0" fontId="8" fillId="17" borderId="56" xfId="0" applyFont="1" applyFill="1" applyBorder="1"/>
    <xf numFmtId="0" fontId="8" fillId="17" borderId="44" xfId="0" applyFont="1" applyFill="1" applyBorder="1"/>
    <xf numFmtId="0" fontId="8" fillId="17" borderId="98" xfId="0" applyFont="1" applyFill="1" applyBorder="1"/>
    <xf numFmtId="0" fontId="9" fillId="17" borderId="25" xfId="0" applyFont="1" applyFill="1" applyBorder="1" applyAlignment="1">
      <alignment horizontal="center"/>
    </xf>
    <xf numFmtId="0" fontId="8" fillId="17" borderId="98" xfId="0" applyFont="1" applyFill="1" applyBorder="1" applyAlignment="1">
      <alignment horizontal="left"/>
    </xf>
    <xf numFmtId="0" fontId="8" fillId="17" borderId="25" xfId="0" applyNumberFormat="1" applyFont="1" applyFill="1" applyBorder="1"/>
    <xf numFmtId="0" fontId="16" fillId="17" borderId="0" xfId="0" applyFont="1" applyFill="1"/>
    <xf numFmtId="0" fontId="8" fillId="17" borderId="43" xfId="0" applyNumberFormat="1" applyFont="1" applyFill="1" applyBorder="1"/>
    <xf numFmtId="1" fontId="8" fillId="17" borderId="25" xfId="0" applyNumberFormat="1" applyFont="1" applyFill="1" applyBorder="1"/>
    <xf numFmtId="0" fontId="9" fillId="17" borderId="25" xfId="1" applyFont="1" applyFill="1" applyBorder="1"/>
    <xf numFmtId="0" fontId="9" fillId="17" borderId="25" xfId="1" quotePrefix="1" applyFont="1" applyFill="1" applyBorder="1"/>
    <xf numFmtId="1" fontId="8" fillId="17" borderId="25" xfId="0" applyNumberFormat="1" applyFont="1" applyFill="1" applyBorder="1" applyAlignment="1">
      <alignment horizontal="right"/>
    </xf>
    <xf numFmtId="0" fontId="8" fillId="17" borderId="25" xfId="0" applyFont="1" applyFill="1" applyBorder="1" applyAlignment="1">
      <alignment horizontal="center"/>
    </xf>
    <xf numFmtId="0" fontId="8" fillId="16" borderId="37" xfId="0" applyFont="1" applyFill="1" applyBorder="1"/>
    <xf numFmtId="15" fontId="8" fillId="0" borderId="37" xfId="3" applyNumberFormat="1" applyFont="1" applyBorder="1" applyAlignment="1">
      <alignment horizontal="center" vertical="center"/>
    </xf>
    <xf numFmtId="165" fontId="8" fillId="0" borderId="29" xfId="0" applyNumberFormat="1" applyFont="1" applyFill="1" applyBorder="1" applyAlignment="1">
      <alignment horizontal="center"/>
    </xf>
    <xf numFmtId="0" fontId="8" fillId="0" borderId="97" xfId="0" applyFont="1" applyFill="1" applyBorder="1"/>
    <xf numFmtId="0" fontId="9" fillId="0" borderId="126" xfId="0" applyFont="1" applyFill="1" applyBorder="1" applyAlignment="1">
      <alignment wrapText="1"/>
    </xf>
    <xf numFmtId="165" fontId="8" fillId="0" borderId="127" xfId="0" applyNumberFormat="1" applyFont="1" applyFill="1" applyBorder="1" applyAlignment="1">
      <alignment horizontal="center"/>
    </xf>
    <xf numFmtId="165" fontId="8" fillId="0" borderId="128" xfId="0" applyNumberFormat="1" applyFont="1" applyFill="1" applyBorder="1" applyAlignment="1">
      <alignment horizontal="center" vertical="top"/>
    </xf>
    <xf numFmtId="165" fontId="8" fillId="0" borderId="128" xfId="0" applyNumberFormat="1" applyFont="1" applyFill="1" applyBorder="1"/>
    <xf numFmtId="165" fontId="8" fillId="0" borderId="29" xfId="0" applyNumberFormat="1" applyFont="1" applyFill="1" applyBorder="1"/>
    <xf numFmtId="0" fontId="8" fillId="0" borderId="29" xfId="0" applyFont="1" applyFill="1" applyBorder="1"/>
    <xf numFmtId="0" fontId="8" fillId="16" borderId="96" xfId="0" applyFont="1" applyFill="1" applyBorder="1" applyAlignment="1">
      <alignment horizontal="center"/>
    </xf>
    <xf numFmtId="0" fontId="8" fillId="16" borderId="25" xfId="0" applyFont="1" applyFill="1" applyBorder="1" applyAlignment="1">
      <alignment horizontal="center"/>
    </xf>
    <xf numFmtId="0" fontId="8" fillId="16" borderId="36" xfId="0" applyFont="1" applyFill="1" applyBorder="1" applyAlignment="1">
      <alignment horizontal="center"/>
    </xf>
    <xf numFmtId="0" fontId="9" fillId="16" borderId="25" xfId="1" quotePrefix="1" applyFont="1" applyFill="1" applyBorder="1"/>
    <xf numFmtId="0" fontId="8" fillId="16" borderId="17" xfId="0" applyFont="1" applyFill="1" applyBorder="1" applyAlignment="1">
      <alignment horizontal="center"/>
    </xf>
    <xf numFmtId="0" fontId="9" fillId="16" borderId="54" xfId="1" quotePrefix="1" applyFont="1" applyFill="1" applyBorder="1"/>
    <xf numFmtId="15" fontId="8" fillId="16" borderId="25" xfId="3" applyNumberFormat="1" applyFont="1" applyFill="1" applyBorder="1" applyAlignment="1">
      <alignment horizontal="center" vertical="center"/>
    </xf>
    <xf numFmtId="0" fontId="8" fillId="16" borderId="99" xfId="0" applyFont="1" applyFill="1" applyBorder="1"/>
    <xf numFmtId="0" fontId="8" fillId="16" borderId="45" xfId="0" applyFont="1" applyFill="1" applyBorder="1"/>
    <xf numFmtId="165" fontId="8" fillId="0" borderId="110" xfId="0" applyNumberFormat="1" applyFont="1" applyFill="1" applyBorder="1" applyAlignment="1">
      <alignment horizontal="center" vertical="top"/>
    </xf>
    <xf numFmtId="0" fontId="8" fillId="0" borderId="36" xfId="0" applyFont="1" applyFill="1" applyBorder="1" applyAlignment="1">
      <alignment horizontal="center" vertical="top"/>
    </xf>
    <xf numFmtId="0" fontId="8" fillId="0" borderId="38" xfId="0" applyFont="1" applyFill="1" applyBorder="1" applyAlignment="1">
      <alignment horizontal="center" vertical="top"/>
    </xf>
    <xf numFmtId="0" fontId="8" fillId="0" borderId="131" xfId="0" applyFont="1" applyFill="1" applyBorder="1" applyAlignment="1">
      <alignment horizontal="center"/>
    </xf>
    <xf numFmtId="0" fontId="17" fillId="0" borderId="98" xfId="0" applyFont="1" applyFill="1" applyBorder="1"/>
    <xf numFmtId="0" fontId="8" fillId="0" borderId="44" xfId="0" applyFont="1" applyFill="1" applyBorder="1" applyAlignment="1" applyProtection="1">
      <alignment horizontal="left"/>
      <protection locked="0"/>
    </xf>
    <xf numFmtId="0" fontId="16" fillId="0" borderId="33" xfId="0" applyFont="1" applyBorder="1"/>
    <xf numFmtId="0" fontId="9" fillId="0" borderId="44" xfId="0" applyFont="1" applyFill="1" applyBorder="1"/>
    <xf numFmtId="0" fontId="8" fillId="0" borderId="51" xfId="0" applyFont="1" applyFill="1" applyBorder="1" applyAlignment="1">
      <alignment horizontal="left"/>
    </xf>
    <xf numFmtId="0" fontId="8" fillId="0" borderId="132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8" fillId="0" borderId="133" xfId="0" applyFont="1" applyFill="1" applyBorder="1"/>
    <xf numFmtId="0" fontId="9" fillId="0" borderId="66" xfId="0" applyFont="1" applyFill="1" applyBorder="1" applyAlignment="1">
      <alignment wrapText="1"/>
    </xf>
    <xf numFmtId="165" fontId="8" fillId="0" borderId="135" xfId="0" applyNumberFormat="1" applyFont="1" applyFill="1" applyBorder="1" applyAlignment="1">
      <alignment horizontal="center" vertical="top"/>
    </xf>
    <xf numFmtId="165" fontId="8" fillId="0" borderId="134" xfId="0" applyNumberFormat="1" applyFont="1" applyFill="1" applyBorder="1"/>
    <xf numFmtId="165" fontId="8" fillId="0" borderId="130" xfId="0" applyNumberFormat="1" applyFont="1" applyFill="1" applyBorder="1"/>
    <xf numFmtId="0" fontId="8" fillId="0" borderId="130" xfId="0" applyFont="1" applyFill="1" applyBorder="1" applyAlignment="1">
      <alignment horizontal="center"/>
    </xf>
    <xf numFmtId="0" fontId="8" fillId="0" borderId="130" xfId="0" applyFont="1" applyFill="1" applyBorder="1"/>
    <xf numFmtId="0" fontId="8" fillId="0" borderId="124" xfId="0" applyFont="1" applyFill="1" applyBorder="1"/>
    <xf numFmtId="0" fontId="3" fillId="0" borderId="0" xfId="0" applyFont="1" applyFill="1" applyBorder="1"/>
    <xf numFmtId="0" fontId="8" fillId="0" borderId="33" xfId="0" applyFont="1" applyFill="1" applyBorder="1" applyAlignment="1">
      <alignment horizontal="center"/>
    </xf>
    <xf numFmtId="165" fontId="8" fillId="0" borderId="36" xfId="0" applyNumberFormat="1" applyFont="1" applyFill="1" applyBorder="1"/>
    <xf numFmtId="0" fontId="9" fillId="0" borderId="98" xfId="0" applyFont="1" applyFill="1" applyBorder="1"/>
    <xf numFmtId="165" fontId="8" fillId="0" borderId="136" xfId="0" applyNumberFormat="1" applyFont="1" applyFill="1" applyBorder="1" applyAlignment="1">
      <alignment horizontal="center" vertical="top"/>
    </xf>
    <xf numFmtId="165" fontId="8" fillId="0" borderId="80" xfId="0" applyNumberFormat="1" applyFont="1" applyFill="1" applyBorder="1" applyAlignment="1">
      <alignment horizontal="center" vertical="top"/>
    </xf>
    <xf numFmtId="0" fontId="1" fillId="0" borderId="46" xfId="0" applyFont="1" applyBorder="1"/>
    <xf numFmtId="0" fontId="3" fillId="0" borderId="46" xfId="0" applyFont="1" applyBorder="1"/>
    <xf numFmtId="0" fontId="1" fillId="0" borderId="46" xfId="0" applyFont="1" applyBorder="1" applyAlignment="1">
      <alignment horizontal="center"/>
    </xf>
    <xf numFmtId="165" fontId="1" fillId="0" borderId="46" xfId="0" applyNumberFormat="1" applyFont="1" applyBorder="1" applyAlignment="1">
      <alignment horizontal="center"/>
    </xf>
    <xf numFmtId="0" fontId="1" fillId="0" borderId="129" xfId="0" applyFont="1" applyBorder="1"/>
    <xf numFmtId="0" fontId="9" fillId="0" borderId="64" xfId="0" applyFont="1" applyFill="1" applyBorder="1" applyAlignment="1">
      <alignment wrapText="1"/>
    </xf>
    <xf numFmtId="0" fontId="1" fillId="0" borderId="64" xfId="0" applyFont="1" applyBorder="1" applyAlignment="1">
      <alignment horizontal="center"/>
    </xf>
    <xf numFmtId="0" fontId="8" fillId="16" borderId="29" xfId="0" applyFont="1" applyFill="1" applyBorder="1" applyAlignment="1">
      <alignment horizontal="center"/>
    </xf>
    <xf numFmtId="15" fontId="8" fillId="16" borderId="36" xfId="3" applyNumberFormat="1" applyFont="1" applyFill="1" applyBorder="1" applyAlignment="1">
      <alignment horizontal="center" vertical="center"/>
    </xf>
    <xf numFmtId="165" fontId="8" fillId="0" borderId="137" xfId="0" applyNumberFormat="1" applyFont="1" applyFill="1" applyBorder="1" applyAlignment="1">
      <alignment horizontal="center"/>
    </xf>
    <xf numFmtId="165" fontId="8" fillId="0" borderId="27" xfId="0" applyNumberFormat="1" applyFont="1" applyFill="1" applyBorder="1" applyAlignment="1">
      <alignment horizontal="center"/>
    </xf>
    <xf numFmtId="165" fontId="8" fillId="0" borderId="112" xfId="0" applyNumberFormat="1" applyFont="1" applyFill="1" applyBorder="1" applyAlignment="1">
      <alignment horizontal="center"/>
    </xf>
    <xf numFmtId="165" fontId="8" fillId="0" borderId="138" xfId="0" applyNumberFormat="1" applyFont="1" applyFill="1" applyBorder="1" applyAlignment="1">
      <alignment horizontal="center"/>
    </xf>
    <xf numFmtId="165" fontId="8" fillId="0" borderId="116" xfId="0" applyNumberFormat="1" applyFont="1" applyFill="1" applyBorder="1" applyAlignment="1">
      <alignment horizontal="center"/>
    </xf>
    <xf numFmtId="165" fontId="8" fillId="0" borderId="139" xfId="0" applyNumberFormat="1" applyFont="1" applyFill="1" applyBorder="1" applyAlignment="1">
      <alignment horizontal="center"/>
    </xf>
    <xf numFmtId="0" fontId="3" fillId="0" borderId="140" xfId="0" applyFont="1" applyBorder="1"/>
    <xf numFmtId="0" fontId="8" fillId="0" borderId="141" xfId="0" applyFont="1" applyFill="1" applyBorder="1" applyAlignment="1">
      <alignment horizontal="center" vertical="top"/>
    </xf>
    <xf numFmtId="165" fontId="8" fillId="0" borderId="142" xfId="0" applyNumberFormat="1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center" vertical="top"/>
    </xf>
    <xf numFmtId="165" fontId="8" fillId="0" borderId="143" xfId="0" applyNumberFormat="1" applyFont="1" applyFill="1" applyBorder="1" applyAlignment="1">
      <alignment horizontal="center"/>
    </xf>
    <xf numFmtId="0" fontId="8" fillId="0" borderId="50" xfId="0" applyFont="1" applyFill="1" applyBorder="1" applyAlignment="1">
      <alignment horizontal="center" vertical="center"/>
    </xf>
    <xf numFmtId="0" fontId="8" fillId="16" borderId="56" xfId="0" applyFont="1" applyFill="1" applyBorder="1" applyAlignment="1">
      <alignment horizontal="center" vertical="center"/>
    </xf>
    <xf numFmtId="165" fontId="8" fillId="16" borderId="17" xfId="0" applyNumberFormat="1" applyFont="1" applyFill="1" applyBorder="1" applyAlignment="1">
      <alignment horizontal="center"/>
    </xf>
    <xf numFmtId="0" fontId="8" fillId="16" borderId="99" xfId="0" applyFont="1" applyFill="1" applyBorder="1" applyAlignment="1">
      <alignment horizontal="center" vertical="top"/>
    </xf>
    <xf numFmtId="0" fontId="8" fillId="16" borderId="44" xfId="0" applyFont="1" applyFill="1" applyBorder="1" applyAlignment="1">
      <alignment horizontal="center" vertical="top"/>
    </xf>
    <xf numFmtId="165" fontId="8" fillId="16" borderId="86" xfId="0" applyNumberFormat="1" applyFont="1" applyFill="1" applyBorder="1" applyAlignment="1">
      <alignment horizontal="center"/>
    </xf>
    <xf numFmtId="165" fontId="8" fillId="16" borderId="88" xfId="0" applyNumberFormat="1" applyFont="1" applyFill="1" applyBorder="1" applyAlignment="1">
      <alignment horizontal="center"/>
    </xf>
    <xf numFmtId="165" fontId="8" fillId="16" borderId="25" xfId="0" applyNumberFormat="1" applyFont="1" applyFill="1" applyBorder="1" applyAlignment="1">
      <alignment horizontal="center"/>
    </xf>
    <xf numFmtId="165" fontId="8" fillId="16" borderId="112" xfId="0" applyNumberFormat="1" applyFont="1" applyFill="1" applyBorder="1" applyAlignment="1">
      <alignment horizontal="center"/>
    </xf>
    <xf numFmtId="0" fontId="8" fillId="16" borderId="36" xfId="0" applyFont="1" applyFill="1" applyBorder="1" applyAlignment="1">
      <alignment horizontal="center" vertical="top"/>
    </xf>
    <xf numFmtId="0" fontId="8" fillId="0" borderId="110" xfId="0" applyFont="1" applyFill="1" applyBorder="1"/>
    <xf numFmtId="0" fontId="8" fillId="0" borderId="37" xfId="0" applyFont="1" applyFill="1" applyBorder="1"/>
    <xf numFmtId="0" fontId="14" fillId="11" borderId="0" xfId="0" applyFont="1" applyFill="1" applyBorder="1"/>
    <xf numFmtId="0" fontId="13" fillId="6" borderId="0" xfId="0" applyFont="1" applyFill="1" applyBorder="1" applyAlignment="1">
      <alignment horizontal="center" textRotation="90" wrapText="1"/>
    </xf>
    <xf numFmtId="0" fontId="9" fillId="17" borderId="98" xfId="0" applyFont="1" applyFill="1" applyBorder="1" applyAlignment="1">
      <alignment horizontal="right"/>
    </xf>
    <xf numFmtId="0" fontId="9" fillId="0" borderId="98" xfId="0" applyFont="1" applyFill="1" applyBorder="1" applyAlignment="1">
      <alignment horizontal="right"/>
    </xf>
    <xf numFmtId="0" fontId="8" fillId="0" borderId="98" xfId="0" applyFont="1" applyFill="1" applyBorder="1" applyAlignment="1">
      <alignment horizontal="right"/>
    </xf>
    <xf numFmtId="0" fontId="8" fillId="17" borderId="98" xfId="0" applyFont="1" applyFill="1" applyBorder="1" applyAlignment="1">
      <alignment horizontal="right"/>
    </xf>
    <xf numFmtId="0" fontId="9" fillId="17" borderId="98" xfId="0" applyFont="1" applyFill="1" applyBorder="1"/>
    <xf numFmtId="0" fontId="9" fillId="0" borderId="103" xfId="0" applyFont="1" applyFill="1" applyBorder="1"/>
    <xf numFmtId="15" fontId="8" fillId="17" borderId="33" xfId="0" applyNumberFormat="1" applyFont="1" applyFill="1" applyBorder="1" applyAlignment="1">
      <alignment horizontal="left" vertical="center"/>
    </xf>
    <xf numFmtId="0" fontId="9" fillId="17" borderId="56" xfId="0" applyFont="1" applyFill="1" applyBorder="1" applyAlignment="1">
      <alignment wrapText="1"/>
    </xf>
    <xf numFmtId="0" fontId="8" fillId="17" borderId="133" xfId="0" applyFont="1" applyFill="1" applyBorder="1"/>
    <xf numFmtId="0" fontId="9" fillId="17" borderId="66" xfId="0" applyFont="1" applyFill="1" applyBorder="1" applyAlignment="1">
      <alignment wrapText="1"/>
    </xf>
    <xf numFmtId="0" fontId="8" fillId="0" borderId="34" xfId="0" applyFont="1" applyBorder="1" applyAlignment="1">
      <alignment horizontal="center" wrapText="1"/>
    </xf>
    <xf numFmtId="0" fontId="9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9" fillId="0" borderId="11" xfId="0" applyFont="1" applyBorder="1"/>
    <xf numFmtId="0" fontId="8" fillId="0" borderId="47" xfId="0" applyFont="1" applyBorder="1" applyAlignment="1">
      <alignment horizontal="center" wrapText="1"/>
    </xf>
    <xf numFmtId="0" fontId="9" fillId="0" borderId="41" xfId="0" applyFont="1" applyBorder="1" applyAlignment="1">
      <alignment horizontal="center"/>
    </xf>
    <xf numFmtId="0" fontId="8" fillId="0" borderId="9" xfId="0" applyFont="1" applyBorder="1" applyAlignment="1">
      <alignment horizontal="center" wrapText="1"/>
    </xf>
    <xf numFmtId="0" fontId="9" fillId="0" borderId="16" xfId="0" applyFont="1" applyBorder="1" applyAlignment="1">
      <alignment wrapText="1"/>
    </xf>
    <xf numFmtId="3" fontId="8" fillId="0" borderId="83" xfId="0" applyNumberFormat="1" applyFont="1" applyBorder="1" applyAlignment="1">
      <alignment horizontal="center" wrapText="1"/>
    </xf>
    <xf numFmtId="3" fontId="8" fillId="0" borderId="125" xfId="0" applyNumberFormat="1" applyFont="1" applyBorder="1" applyAlignment="1">
      <alignment horizontal="center" wrapText="1"/>
    </xf>
    <xf numFmtId="3" fontId="8" fillId="0" borderId="84" xfId="0" applyNumberFormat="1" applyFont="1" applyBorder="1" applyAlignment="1">
      <alignment horizontal="center" wrapText="1"/>
    </xf>
    <xf numFmtId="3" fontId="8" fillId="0" borderId="124" xfId="0" applyNumberFormat="1" applyFont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11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12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8" fillId="0" borderId="10" xfId="0" applyFont="1" applyBorder="1" applyAlignment="1">
      <alignment horizontal="center" wrapText="1"/>
    </xf>
    <xf numFmtId="0" fontId="9" fillId="0" borderId="15" xfId="0" applyFont="1" applyBorder="1"/>
    <xf numFmtId="0" fontId="8" fillId="0" borderId="39" xfId="0" applyFont="1" applyBorder="1" applyAlignment="1">
      <alignment horizontal="center" wrapText="1"/>
    </xf>
    <xf numFmtId="0" fontId="9" fillId="0" borderId="40" xfId="0" applyFont="1" applyBorder="1"/>
    <xf numFmtId="0" fontId="8" fillId="0" borderId="31" xfId="0" applyFont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165" fontId="8" fillId="0" borderId="31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/>
    </xf>
    <xf numFmtId="3" fontId="8" fillId="0" borderId="52" xfId="0" applyNumberFormat="1" applyFont="1" applyBorder="1" applyAlignment="1">
      <alignment horizontal="center" wrapText="1"/>
    </xf>
    <xf numFmtId="3" fontId="8" fillId="0" borderId="53" xfId="0" applyNumberFormat="1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13" fillId="5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wrapText="1"/>
    </xf>
    <xf numFmtId="0" fontId="13" fillId="0" borderId="36" xfId="0" applyFont="1" applyBorder="1" applyAlignment="1">
      <alignment horizontal="center" wrapText="1"/>
    </xf>
    <xf numFmtId="0" fontId="13" fillId="0" borderId="25" xfId="0" applyFont="1" applyBorder="1" applyAlignment="1">
      <alignment horizontal="center" wrapText="1"/>
    </xf>
    <xf numFmtId="0" fontId="13" fillId="0" borderId="33" xfId="0" applyFont="1" applyBorder="1" applyAlignment="1">
      <alignment horizontal="center" wrapText="1"/>
    </xf>
    <xf numFmtId="0" fontId="13" fillId="12" borderId="2" xfId="0" applyFont="1" applyFill="1" applyBorder="1" applyAlignment="1">
      <alignment horizontal="center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4" fillId="0" borderId="72" xfId="0" applyFont="1" applyBorder="1" applyAlignment="1">
      <alignment wrapText="1"/>
    </xf>
    <xf numFmtId="0" fontId="4" fillId="0" borderId="73" xfId="0" applyFont="1" applyBorder="1" applyAlignment="1">
      <alignment wrapText="1"/>
    </xf>
    <xf numFmtId="0" fontId="10" fillId="0" borderId="67" xfId="0" applyFont="1" applyBorder="1" applyAlignment="1">
      <alignment horizontal="center" wrapText="1"/>
    </xf>
    <xf numFmtId="0" fontId="9" fillId="0" borderId="68" xfId="0" applyFont="1" applyBorder="1"/>
    <xf numFmtId="0" fontId="11" fillId="0" borderId="52" xfId="0" applyFont="1" applyBorder="1" applyAlignment="1">
      <alignment horizontal="center" vertical="center" wrapText="1"/>
    </xf>
    <xf numFmtId="0" fontId="9" fillId="0" borderId="66" xfId="0" applyFont="1" applyBorder="1" applyAlignment="1">
      <alignment wrapText="1"/>
    </xf>
    <xf numFmtId="0" fontId="3" fillId="2" borderId="67" xfId="0" applyFont="1" applyFill="1" applyBorder="1" applyAlignment="1">
      <alignment horizontal="center"/>
    </xf>
    <xf numFmtId="0" fontId="3" fillId="2" borderId="65" xfId="0" applyFont="1" applyFill="1" applyBorder="1" applyAlignment="1">
      <alignment horizontal="center"/>
    </xf>
    <xf numFmtId="0" fontId="3" fillId="3" borderId="67" xfId="0" applyFont="1" applyFill="1" applyBorder="1" applyAlignment="1">
      <alignment horizontal="center"/>
    </xf>
    <xf numFmtId="0" fontId="4" fillId="0" borderId="70" xfId="0" applyFont="1" applyBorder="1"/>
    <xf numFmtId="0" fontId="4" fillId="0" borderId="65" xfId="0" applyFont="1" applyBorder="1"/>
    <xf numFmtId="0" fontId="5" fillId="0" borderId="70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3"/>
  <sheetViews>
    <sheetView tabSelected="1" zoomScaleNormal="100" zoomScaleSheetLayoutView="100" workbookViewId="0">
      <pane xSplit="2" ySplit="2" topLeftCell="C18" activePane="bottomRight" state="frozen"/>
      <selection pane="topRight" activeCell="C1" sqref="C1"/>
      <selection pane="bottomLeft" activeCell="A3" sqref="A3"/>
      <selection pane="bottomRight" activeCell="AD28" sqref="AD28"/>
    </sheetView>
  </sheetViews>
  <sheetFormatPr defaultColWidth="15.140625" defaultRowHeight="15" customHeight="1" x14ac:dyDescent="0.25"/>
  <cols>
    <col min="1" max="1" width="12.5703125" style="37" customWidth="1"/>
    <col min="2" max="2" width="41.7109375" style="38" bestFit="1" customWidth="1"/>
    <col min="3" max="3" width="9.85546875" style="1" bestFit="1" customWidth="1"/>
    <col min="4" max="4" width="10.140625" style="1" bestFit="1" customWidth="1"/>
    <col min="5" max="5" width="9.7109375" style="2" bestFit="1" customWidth="1"/>
    <col min="6" max="6" width="10" style="2" bestFit="1" customWidth="1"/>
    <col min="7" max="7" width="18.42578125" style="2" bestFit="1" customWidth="1"/>
    <col min="8" max="8" width="18.42578125" style="4" bestFit="1" customWidth="1"/>
    <col min="9" max="9" width="9.140625" style="1" bestFit="1" customWidth="1"/>
    <col min="10" max="10" width="8.85546875" style="1" bestFit="1" customWidth="1"/>
    <col min="11" max="11" width="8" style="1" bestFit="1" customWidth="1"/>
    <col min="12" max="12" width="9.5703125" style="1" bestFit="1" customWidth="1"/>
    <col min="13" max="13" width="9.42578125" style="1" bestFit="1" customWidth="1"/>
    <col min="14" max="14" width="10.7109375" style="1" bestFit="1" customWidth="1"/>
    <col min="15" max="15" width="11.28515625" style="6" bestFit="1" customWidth="1"/>
    <col min="16" max="16" width="10.85546875" style="6" bestFit="1" customWidth="1"/>
    <col min="17" max="17" width="11.140625" style="6" customWidth="1"/>
    <col min="18" max="18" width="11.28515625" style="6" customWidth="1"/>
    <col min="19" max="19" width="11" style="7" customWidth="1"/>
    <col min="20" max="20" width="11.140625" style="6" customWidth="1"/>
    <col min="21" max="21" width="11" style="6" customWidth="1"/>
    <col min="22" max="22" width="11.7109375" style="6" customWidth="1"/>
    <col min="23" max="23" width="12.140625" style="6" customWidth="1"/>
    <col min="24" max="24" width="11.28515625" style="6" customWidth="1"/>
    <col min="25" max="25" width="11.140625" style="6" customWidth="1"/>
    <col min="26" max="26" width="11.85546875" style="6" customWidth="1"/>
    <col min="27" max="29" width="10.140625" style="6" customWidth="1"/>
    <col min="30" max="30" width="10.5703125" style="1" customWidth="1"/>
    <col min="31" max="34" width="10.85546875" style="1" bestFit="1" customWidth="1"/>
    <col min="35" max="35" width="10.140625" style="1" bestFit="1" customWidth="1"/>
    <col min="36" max="36" width="6.7109375" style="1" customWidth="1"/>
    <col min="37" max="16384" width="15.140625" style="1"/>
  </cols>
  <sheetData>
    <row r="1" spans="1:36" ht="15.75" customHeight="1" thickBot="1" x14ac:dyDescent="0.3">
      <c r="A1" s="455" t="s">
        <v>0</v>
      </c>
      <c r="B1" s="457" t="s">
        <v>1</v>
      </c>
      <c r="C1" s="459" t="s">
        <v>226</v>
      </c>
      <c r="D1" s="460"/>
      <c r="E1" s="460"/>
      <c r="F1" s="461"/>
      <c r="G1" s="462" t="s">
        <v>393</v>
      </c>
      <c r="H1" s="463"/>
      <c r="I1" s="464" t="s">
        <v>2</v>
      </c>
      <c r="J1" s="465"/>
      <c r="K1" s="465"/>
      <c r="L1" s="465"/>
      <c r="M1" s="466"/>
      <c r="N1" s="449" t="s">
        <v>3</v>
      </c>
      <c r="O1" s="447" t="s">
        <v>4</v>
      </c>
      <c r="P1" s="471" t="s">
        <v>5</v>
      </c>
      <c r="Q1" s="471" t="s">
        <v>6</v>
      </c>
      <c r="R1" s="471" t="s">
        <v>7</v>
      </c>
      <c r="S1" s="473" t="s">
        <v>8</v>
      </c>
      <c r="T1" s="471" t="s">
        <v>9</v>
      </c>
      <c r="U1" s="471" t="s">
        <v>10</v>
      </c>
      <c r="V1" s="471" t="s">
        <v>11</v>
      </c>
      <c r="W1" s="480" t="s">
        <v>12</v>
      </c>
      <c r="X1" s="443" t="s">
        <v>99</v>
      </c>
      <c r="Y1" s="476" t="s">
        <v>100</v>
      </c>
      <c r="Z1" s="478" t="s">
        <v>129</v>
      </c>
      <c r="AA1" s="478" t="s">
        <v>130</v>
      </c>
      <c r="AB1" s="451" t="s">
        <v>384</v>
      </c>
      <c r="AC1" s="453" t="s">
        <v>385</v>
      </c>
      <c r="AD1" s="469" t="s">
        <v>13</v>
      </c>
      <c r="AE1" s="445" t="s">
        <v>13</v>
      </c>
      <c r="AF1" s="445" t="s">
        <v>13</v>
      </c>
      <c r="AG1" s="445" t="s">
        <v>13</v>
      </c>
      <c r="AH1" s="445" t="s">
        <v>13</v>
      </c>
      <c r="AI1" s="467" t="s">
        <v>57</v>
      </c>
      <c r="AJ1" s="467" t="s">
        <v>57</v>
      </c>
    </row>
    <row r="2" spans="1:36" ht="15.75" customHeight="1" thickBot="1" x14ac:dyDescent="0.3">
      <c r="A2" s="456"/>
      <c r="B2" s="458"/>
      <c r="C2" s="9" t="s">
        <v>14</v>
      </c>
      <c r="D2" s="10" t="s">
        <v>15</v>
      </c>
      <c r="E2" s="10" t="s">
        <v>16</v>
      </c>
      <c r="F2" s="116" t="s">
        <v>17</v>
      </c>
      <c r="G2" s="115">
        <v>1</v>
      </c>
      <c r="H2" s="3">
        <v>2</v>
      </c>
      <c r="I2" s="13" t="s">
        <v>80</v>
      </c>
      <c r="J2" s="11" t="s">
        <v>81</v>
      </c>
      <c r="K2" s="12" t="s">
        <v>82</v>
      </c>
      <c r="L2" s="12" t="s">
        <v>83</v>
      </c>
      <c r="M2" s="12" t="s">
        <v>84</v>
      </c>
      <c r="N2" s="450"/>
      <c r="O2" s="448"/>
      <c r="P2" s="472"/>
      <c r="Q2" s="472"/>
      <c r="R2" s="472"/>
      <c r="S2" s="474"/>
      <c r="T2" s="475"/>
      <c r="U2" s="472"/>
      <c r="V2" s="472"/>
      <c r="W2" s="481"/>
      <c r="X2" s="444"/>
      <c r="Y2" s="477"/>
      <c r="Z2" s="479"/>
      <c r="AA2" s="479"/>
      <c r="AB2" s="452"/>
      <c r="AC2" s="454"/>
      <c r="AD2" s="470"/>
      <c r="AE2" s="446"/>
      <c r="AF2" s="446"/>
      <c r="AG2" s="446"/>
      <c r="AH2" s="446"/>
      <c r="AI2" s="468"/>
      <c r="AJ2" s="468"/>
    </row>
    <row r="3" spans="1:36" s="57" customFormat="1" ht="14.25" customHeight="1" x14ac:dyDescent="0.25">
      <c r="A3" s="52" t="s">
        <v>18</v>
      </c>
      <c r="B3" s="117" t="s">
        <v>19</v>
      </c>
      <c r="C3" s="163"/>
      <c r="D3" s="55">
        <v>43991</v>
      </c>
      <c r="E3" s="55">
        <v>44019</v>
      </c>
      <c r="F3" s="164"/>
      <c r="G3" s="416"/>
      <c r="H3" s="307"/>
      <c r="I3" s="267"/>
      <c r="J3" s="267"/>
      <c r="K3" s="267"/>
      <c r="L3" s="267"/>
      <c r="M3" s="267"/>
      <c r="N3" s="286">
        <f>Mileage!CT3</f>
        <v>680</v>
      </c>
      <c r="O3" s="189"/>
      <c r="P3" s="170"/>
      <c r="Q3" s="170"/>
      <c r="R3" s="170"/>
      <c r="S3" s="170"/>
      <c r="T3" s="170"/>
      <c r="U3" s="170"/>
      <c r="V3" s="170"/>
      <c r="W3" s="171"/>
      <c r="X3" s="171"/>
      <c r="Y3" s="172"/>
      <c r="Z3" s="310"/>
      <c r="AA3" s="319"/>
      <c r="AB3" s="322"/>
      <c r="AC3" s="184"/>
      <c r="AD3" s="189"/>
      <c r="AE3" s="170"/>
      <c r="AF3" s="170"/>
      <c r="AG3" s="170"/>
      <c r="AH3" s="170"/>
      <c r="AI3" s="170"/>
      <c r="AJ3" s="170"/>
    </row>
    <row r="4" spans="1:36" s="57" customFormat="1" ht="14.25" customHeight="1" x14ac:dyDescent="0.25">
      <c r="A4" s="58" t="s">
        <v>20</v>
      </c>
      <c r="B4" s="51" t="str">
        <f>HYPERLINK("http://www.combatvet.org/members/showMember.asp?LID=8083","Robbie ""Ghost Rider"" Williams")</f>
        <v>Robbie "Ghost Rider" Williams</v>
      </c>
      <c r="C4" s="165"/>
      <c r="D4" s="55"/>
      <c r="E4" s="55"/>
      <c r="F4" s="164"/>
      <c r="G4" s="105"/>
      <c r="H4" s="307"/>
      <c r="I4" s="267"/>
      <c r="J4" s="267"/>
      <c r="K4" s="267"/>
      <c r="L4" s="267"/>
      <c r="M4" s="267"/>
      <c r="N4" s="287">
        <f>Mileage!CT4</f>
        <v>0</v>
      </c>
      <c r="O4" s="185"/>
      <c r="P4" s="174"/>
      <c r="Q4" s="174"/>
      <c r="R4" s="174"/>
      <c r="S4" s="174"/>
      <c r="T4" s="174"/>
      <c r="U4" s="174"/>
      <c r="V4" s="174"/>
      <c r="W4" s="175"/>
      <c r="X4" s="175"/>
      <c r="Y4" s="172"/>
      <c r="Z4" s="311"/>
      <c r="AA4" s="175"/>
      <c r="AB4" s="323"/>
      <c r="AC4" s="182"/>
      <c r="AD4" s="185"/>
      <c r="AE4" s="174"/>
      <c r="AF4" s="174"/>
      <c r="AG4" s="174"/>
      <c r="AH4" s="174"/>
      <c r="AI4" s="174"/>
      <c r="AJ4" s="174"/>
    </row>
    <row r="5" spans="1:36" s="57" customFormat="1" ht="14.25" customHeight="1" x14ac:dyDescent="0.25">
      <c r="A5" s="152" t="s">
        <v>199</v>
      </c>
      <c r="B5" s="51" t="s">
        <v>200</v>
      </c>
      <c r="C5" s="165"/>
      <c r="D5" s="55">
        <v>44003</v>
      </c>
      <c r="E5" s="55">
        <v>44076</v>
      </c>
      <c r="F5" s="164"/>
      <c r="G5" s="417" t="s">
        <v>449</v>
      </c>
      <c r="H5" s="307"/>
      <c r="I5" s="267"/>
      <c r="J5" s="267"/>
      <c r="K5" s="267"/>
      <c r="L5" s="267"/>
      <c r="M5" s="267"/>
      <c r="N5" s="287">
        <f>Mileage!CT5</f>
        <v>857</v>
      </c>
      <c r="O5" s="185"/>
      <c r="P5" s="174"/>
      <c r="Q5" s="174"/>
      <c r="R5" s="174"/>
      <c r="S5" s="174"/>
      <c r="T5" s="174"/>
      <c r="U5" s="174"/>
      <c r="V5" s="174"/>
      <c r="W5" s="175"/>
      <c r="X5" s="175"/>
      <c r="Y5" s="172"/>
      <c r="Z5" s="311"/>
      <c r="AA5" s="175"/>
      <c r="AB5" s="323"/>
      <c r="AC5" s="182"/>
      <c r="AD5" s="185"/>
      <c r="AE5" s="174"/>
      <c r="AF5" s="174"/>
      <c r="AG5" s="174"/>
      <c r="AH5" s="174"/>
      <c r="AI5" s="174"/>
      <c r="AJ5" s="174"/>
    </row>
    <row r="6" spans="1:36" s="57" customFormat="1" ht="14.25" customHeight="1" x14ac:dyDescent="0.25">
      <c r="A6" s="58" t="s">
        <v>21</v>
      </c>
      <c r="B6" s="51" t="str">
        <f>HYPERLINK("http://www.combatvet.org/members/showMember.asp?LID=9416","Scott ""Big Dawg"" Johnson")</f>
        <v>Scott "Big Dawg" Johnson</v>
      </c>
      <c r="C6" s="165">
        <v>43837</v>
      </c>
      <c r="D6" s="55">
        <v>43991</v>
      </c>
      <c r="E6" s="55">
        <v>44019</v>
      </c>
      <c r="F6" s="164">
        <v>44110</v>
      </c>
      <c r="G6" s="105" t="s">
        <v>326</v>
      </c>
      <c r="H6" s="307" t="s">
        <v>449</v>
      </c>
      <c r="I6" s="267" t="str">
        <f>'Annual Qualifications '!I6</f>
        <v>NC 15-4</v>
      </c>
      <c r="J6" s="267"/>
      <c r="K6" s="267"/>
      <c r="L6" s="267"/>
      <c r="M6" s="267" t="str">
        <f>'Annual Qualifications '!M6</f>
        <v>MD 40-1</v>
      </c>
      <c r="N6" s="287">
        <f>Mileage!CT6</f>
        <v>4075</v>
      </c>
      <c r="O6" s="185"/>
      <c r="P6" s="174"/>
      <c r="Q6" s="174"/>
      <c r="R6" s="174"/>
      <c r="S6" s="174"/>
      <c r="T6" s="174"/>
      <c r="U6" s="174"/>
      <c r="V6" s="174"/>
      <c r="W6" s="175"/>
      <c r="X6" s="175"/>
      <c r="Y6" s="172"/>
      <c r="Z6" s="311"/>
      <c r="AA6" s="175"/>
      <c r="AB6" s="323"/>
      <c r="AC6" s="182"/>
      <c r="AD6" s="185"/>
      <c r="AE6" s="174"/>
      <c r="AF6" s="174"/>
      <c r="AG6" s="174"/>
      <c r="AH6" s="174"/>
      <c r="AI6" s="174"/>
      <c r="AJ6" s="174"/>
    </row>
    <row r="7" spans="1:36" s="57" customFormat="1" ht="14.25" customHeight="1" x14ac:dyDescent="0.25">
      <c r="A7" s="58" t="s">
        <v>22</v>
      </c>
      <c r="B7" s="51" t="str">
        <f>HYPERLINK("http://www.combatvet.org/members/showMember.asp?LID=9586","michael ""cordless"" geci")</f>
        <v>michael "cordless" geci</v>
      </c>
      <c r="C7" s="165"/>
      <c r="D7" s="55"/>
      <c r="E7" s="55"/>
      <c r="F7" s="164"/>
      <c r="G7" s="105"/>
      <c r="H7" s="307"/>
      <c r="I7" s="267"/>
      <c r="J7" s="267"/>
      <c r="K7" s="267"/>
      <c r="L7" s="267"/>
      <c r="M7" s="267"/>
      <c r="N7" s="287">
        <f>Mileage!CT7</f>
        <v>0</v>
      </c>
      <c r="O7" s="185"/>
      <c r="P7" s="174"/>
      <c r="Q7" s="174"/>
      <c r="R7" s="174"/>
      <c r="S7" s="174"/>
      <c r="T7" s="174"/>
      <c r="U7" s="174"/>
      <c r="V7" s="174"/>
      <c r="W7" s="175"/>
      <c r="X7" s="175"/>
      <c r="Y7" s="172"/>
      <c r="Z7" s="311"/>
      <c r="AA7" s="175"/>
      <c r="AB7" s="323"/>
      <c r="AC7" s="182"/>
      <c r="AD7" s="185"/>
      <c r="AE7" s="174"/>
      <c r="AF7" s="174"/>
      <c r="AG7" s="174"/>
      <c r="AH7" s="174"/>
      <c r="AI7" s="174"/>
      <c r="AJ7" s="174"/>
    </row>
    <row r="8" spans="1:36" s="57" customFormat="1" ht="14.25" customHeight="1" x14ac:dyDescent="0.25">
      <c r="A8" s="58" t="s">
        <v>23</v>
      </c>
      <c r="B8" s="151" t="str">
        <f>HYPERLINK("http://www.combatvet.org/members/showMember.asp?LID=10224","jeffrey ""Stretch"" scott")</f>
        <v>jeffrey "Stretch" scott</v>
      </c>
      <c r="C8" s="165"/>
      <c r="D8" s="55"/>
      <c r="E8" s="55"/>
      <c r="F8" s="164"/>
      <c r="G8" s="105"/>
      <c r="H8" s="307"/>
      <c r="I8" s="267"/>
      <c r="J8" s="267"/>
      <c r="K8" s="267"/>
      <c r="L8" s="267"/>
      <c r="M8" s="267"/>
      <c r="N8" s="287">
        <f>Mileage!CT8</f>
        <v>8564</v>
      </c>
      <c r="O8" s="185">
        <v>41947</v>
      </c>
      <c r="P8" s="174">
        <v>41986</v>
      </c>
      <c r="Q8" s="174">
        <v>41986</v>
      </c>
      <c r="R8" s="174">
        <v>42283</v>
      </c>
      <c r="S8" s="174"/>
      <c r="T8" s="174"/>
      <c r="U8" s="174"/>
      <c r="V8" s="174"/>
      <c r="W8" s="175"/>
      <c r="X8" s="175"/>
      <c r="Y8" s="172"/>
      <c r="Z8" s="311"/>
      <c r="AA8" s="175"/>
      <c r="AB8" s="323"/>
      <c r="AC8" s="182"/>
      <c r="AD8" s="185"/>
      <c r="AE8" s="174"/>
      <c r="AF8" s="174"/>
      <c r="AG8" s="174"/>
      <c r="AH8" s="174"/>
      <c r="AI8" s="174"/>
      <c r="AJ8" s="174"/>
    </row>
    <row r="9" spans="1:36" s="57" customFormat="1" ht="14.25" customHeight="1" x14ac:dyDescent="0.25">
      <c r="A9" s="58" t="s">
        <v>24</v>
      </c>
      <c r="B9" s="151" t="str">
        <f>HYPERLINK("http://www.combatvet.org/members/showMember.asp?LID=10457","DALE ""Peacemaker"" FATER")</f>
        <v>DALE "Peacemaker" FATER</v>
      </c>
      <c r="C9" s="165"/>
      <c r="D9" s="55">
        <v>43991</v>
      </c>
      <c r="E9" s="55">
        <v>44019</v>
      </c>
      <c r="F9" s="164">
        <v>44110</v>
      </c>
      <c r="G9" s="105" t="s">
        <v>142</v>
      </c>
      <c r="H9" s="307"/>
      <c r="I9" s="267" t="s">
        <v>142</v>
      </c>
      <c r="J9" s="267"/>
      <c r="K9" s="267"/>
      <c r="L9" s="267"/>
      <c r="M9" s="267"/>
      <c r="N9" s="287">
        <f>Mileage!CT9</f>
        <v>27586</v>
      </c>
      <c r="O9" s="185">
        <v>41947</v>
      </c>
      <c r="P9" s="174">
        <v>41986</v>
      </c>
      <c r="Q9" s="174">
        <v>41986</v>
      </c>
      <c r="R9" s="174">
        <v>42283</v>
      </c>
      <c r="S9" s="174">
        <v>42283</v>
      </c>
      <c r="T9" s="174">
        <v>42647</v>
      </c>
      <c r="U9" s="174">
        <v>43011</v>
      </c>
      <c r="V9" s="174">
        <v>43813</v>
      </c>
      <c r="W9" s="175"/>
      <c r="X9" s="175"/>
      <c r="Y9" s="172"/>
      <c r="Z9" s="311"/>
      <c r="AA9" s="175"/>
      <c r="AB9" s="323"/>
      <c r="AC9" s="182"/>
      <c r="AD9" s="185">
        <v>42546</v>
      </c>
      <c r="AE9" s="174"/>
      <c r="AF9" s="174"/>
      <c r="AG9" s="174"/>
      <c r="AH9" s="174"/>
      <c r="AI9" s="174">
        <v>42283</v>
      </c>
      <c r="AJ9" s="174"/>
    </row>
    <row r="10" spans="1:36" s="57" customFormat="1" ht="14.25" customHeight="1" x14ac:dyDescent="0.25">
      <c r="A10" s="58" t="s">
        <v>25</v>
      </c>
      <c r="B10" s="51" t="str">
        <f>HYPERLINK("http://www.combatvet.org/members/showMember.asp?LID=10801","Michael ""Mr Lezo"" Lilly")</f>
        <v>Michael "Mr Lezo" Lilly</v>
      </c>
      <c r="C10" s="165"/>
      <c r="D10" s="55"/>
      <c r="E10" s="55"/>
      <c r="F10" s="164"/>
      <c r="G10" s="105"/>
      <c r="H10" s="307"/>
      <c r="I10" s="267"/>
      <c r="J10" s="267"/>
      <c r="K10" s="267"/>
      <c r="L10" s="267"/>
      <c r="M10" s="267"/>
      <c r="N10" s="287">
        <f>Mileage!CT10</f>
        <v>25</v>
      </c>
      <c r="O10" s="185"/>
      <c r="P10" s="174"/>
      <c r="Q10" s="174"/>
      <c r="R10" s="174"/>
      <c r="S10" s="174"/>
      <c r="T10" s="174"/>
      <c r="U10" s="174"/>
      <c r="V10" s="174"/>
      <c r="W10" s="175"/>
      <c r="X10" s="175"/>
      <c r="Y10" s="172"/>
      <c r="Z10" s="311"/>
      <c r="AA10" s="175"/>
      <c r="AB10" s="323"/>
      <c r="AC10" s="182"/>
      <c r="AD10" s="185"/>
      <c r="AE10" s="174"/>
      <c r="AF10" s="174"/>
      <c r="AG10" s="174"/>
      <c r="AH10" s="174"/>
      <c r="AI10" s="174"/>
      <c r="AJ10" s="174"/>
    </row>
    <row r="11" spans="1:36" s="57" customFormat="1" ht="14.25" customHeight="1" x14ac:dyDescent="0.25">
      <c r="A11" s="58" t="s">
        <v>26</v>
      </c>
      <c r="B11" s="51" t="s">
        <v>466</v>
      </c>
      <c r="C11" s="165"/>
      <c r="D11" s="55"/>
      <c r="E11" s="55"/>
      <c r="F11" s="164"/>
      <c r="G11" s="105"/>
      <c r="H11" s="307"/>
      <c r="I11" s="267"/>
      <c r="J11" s="267"/>
      <c r="K11" s="267"/>
      <c r="L11" s="267"/>
      <c r="M11" s="267"/>
      <c r="N11" s="287">
        <f>Mileage!CT11</f>
        <v>1293</v>
      </c>
      <c r="O11" s="185"/>
      <c r="P11" s="174"/>
      <c r="Q11" s="174"/>
      <c r="R11" s="174"/>
      <c r="S11" s="174"/>
      <c r="T11" s="174"/>
      <c r="U11" s="174"/>
      <c r="V11" s="174"/>
      <c r="W11" s="175"/>
      <c r="X11" s="175"/>
      <c r="Y11" s="172"/>
      <c r="Z11" s="311"/>
      <c r="AA11" s="175"/>
      <c r="AB11" s="323"/>
      <c r="AC11" s="182"/>
      <c r="AD11" s="185"/>
      <c r="AE11" s="174"/>
      <c r="AF11" s="174"/>
      <c r="AG11" s="174"/>
      <c r="AH11" s="174"/>
      <c r="AI11" s="174"/>
      <c r="AJ11" s="174"/>
    </row>
    <row r="12" spans="1:36" s="57" customFormat="1" ht="14.25" customHeight="1" x14ac:dyDescent="0.25">
      <c r="A12" s="58" t="s">
        <v>28</v>
      </c>
      <c r="B12" s="298" t="str">
        <f>HYPERLINK("http://www.combatvet.org/members/showMember.asp?LID=13730","Steven ""StoneCold"" Bunker")</f>
        <v>Steven "StoneCold" Bunker</v>
      </c>
      <c r="C12" s="165">
        <v>43837</v>
      </c>
      <c r="D12" s="55">
        <v>43991</v>
      </c>
      <c r="E12" s="55">
        <v>44019</v>
      </c>
      <c r="F12" s="164">
        <v>44110</v>
      </c>
      <c r="G12" s="105" t="s">
        <v>326</v>
      </c>
      <c r="H12" s="307" t="s">
        <v>380</v>
      </c>
      <c r="I12" s="268" t="s">
        <v>27</v>
      </c>
      <c r="J12" s="268" t="s">
        <v>177</v>
      </c>
      <c r="K12" s="268" t="s">
        <v>107</v>
      </c>
      <c r="L12" s="268" t="s">
        <v>98</v>
      </c>
      <c r="M12" s="268" t="s">
        <v>104</v>
      </c>
      <c r="N12" s="288">
        <f>Mileage!CT12</f>
        <v>62132</v>
      </c>
      <c r="O12" s="190">
        <v>41860</v>
      </c>
      <c r="P12" s="176">
        <v>41986</v>
      </c>
      <c r="Q12" s="176">
        <v>42283</v>
      </c>
      <c r="R12" s="176">
        <v>42283</v>
      </c>
      <c r="S12" s="176">
        <v>42647</v>
      </c>
      <c r="T12" s="176">
        <v>43011</v>
      </c>
      <c r="U12" s="176">
        <v>43011</v>
      </c>
      <c r="V12" s="176">
        <v>43375</v>
      </c>
      <c r="W12" s="177">
        <v>43449</v>
      </c>
      <c r="X12" s="177">
        <v>43813</v>
      </c>
      <c r="Y12" s="172">
        <v>43813</v>
      </c>
      <c r="Z12" s="312">
        <v>43813</v>
      </c>
      <c r="AA12" s="175">
        <v>44201</v>
      </c>
      <c r="AB12" s="323">
        <v>44201</v>
      </c>
      <c r="AC12" s="182">
        <v>44201</v>
      </c>
      <c r="AD12" s="190">
        <v>42371</v>
      </c>
      <c r="AE12" s="176">
        <v>42476</v>
      </c>
      <c r="AF12" s="176">
        <v>42540</v>
      </c>
      <c r="AG12" s="176"/>
      <c r="AH12" s="176"/>
      <c r="AI12" s="176"/>
      <c r="AJ12" s="176"/>
    </row>
    <row r="13" spans="1:36" s="57" customFormat="1" ht="14.25" customHeight="1" x14ac:dyDescent="0.25">
      <c r="A13" s="61" t="s">
        <v>118</v>
      </c>
      <c r="B13" s="45" t="s">
        <v>119</v>
      </c>
      <c r="C13" s="165">
        <v>43865</v>
      </c>
      <c r="D13" s="55"/>
      <c r="E13" s="55"/>
      <c r="F13" s="164"/>
      <c r="G13" s="105"/>
      <c r="H13" s="307"/>
      <c r="I13" s="56"/>
      <c r="J13" s="56"/>
      <c r="K13" s="56"/>
      <c r="L13" s="56"/>
      <c r="M13" s="56"/>
      <c r="N13" s="289">
        <f>Mileage!CT13</f>
        <v>1109</v>
      </c>
      <c r="O13" s="105"/>
      <c r="P13" s="172"/>
      <c r="Q13" s="172"/>
      <c r="R13" s="172"/>
      <c r="S13" s="172"/>
      <c r="T13" s="172"/>
      <c r="U13" s="172"/>
      <c r="V13" s="172"/>
      <c r="W13" s="172"/>
      <c r="X13" s="178"/>
      <c r="Y13" s="172"/>
      <c r="Z13" s="313"/>
      <c r="AA13" s="175"/>
      <c r="AB13" s="323"/>
      <c r="AC13" s="182"/>
      <c r="AD13" s="105"/>
      <c r="AE13" s="172"/>
      <c r="AF13" s="172"/>
      <c r="AG13" s="172"/>
      <c r="AH13" s="172"/>
      <c r="AI13" s="172"/>
      <c r="AJ13" s="172"/>
    </row>
    <row r="14" spans="1:36" s="57" customFormat="1" ht="14.25" customHeight="1" x14ac:dyDescent="0.25">
      <c r="A14" s="235" t="s">
        <v>309</v>
      </c>
      <c r="B14" s="45" t="s">
        <v>310</v>
      </c>
      <c r="C14" s="165"/>
      <c r="D14" s="55"/>
      <c r="E14" s="55"/>
      <c r="F14" s="164"/>
      <c r="G14" s="105"/>
      <c r="H14" s="307"/>
      <c r="I14" s="278"/>
      <c r="J14" s="56"/>
      <c r="K14" s="56"/>
      <c r="L14" s="56"/>
      <c r="M14" s="56"/>
      <c r="N14" s="64">
        <f>Mileage!CT14</f>
        <v>0</v>
      </c>
      <c r="O14" s="105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8"/>
      <c r="AA14" s="175"/>
      <c r="AB14" s="323"/>
      <c r="AC14" s="182"/>
      <c r="AD14" s="105"/>
      <c r="AE14" s="172"/>
      <c r="AF14" s="172"/>
      <c r="AG14" s="172"/>
      <c r="AH14" s="172"/>
      <c r="AI14" s="236"/>
      <c r="AJ14" s="236"/>
    </row>
    <row r="15" spans="1:36" s="57" customFormat="1" ht="14.25" customHeight="1" x14ac:dyDescent="0.25">
      <c r="A15" s="58" t="s">
        <v>29</v>
      </c>
      <c r="B15" s="151" t="str">
        <f>HYPERLINK("http://www.combatvet.org/members/showMember.asp?LID=14498","Michael ""Half Trac"" Headrick")</f>
        <v>Michael "Half Trac" Headrick</v>
      </c>
      <c r="C15" s="165">
        <v>43837</v>
      </c>
      <c r="D15" s="55">
        <v>43991</v>
      </c>
      <c r="E15" s="55" t="s">
        <v>460</v>
      </c>
      <c r="F15" s="164">
        <v>44110</v>
      </c>
      <c r="G15" s="417" t="s">
        <v>449</v>
      </c>
      <c r="H15" s="307" t="s">
        <v>473</v>
      </c>
      <c r="I15" s="267" t="s">
        <v>163</v>
      </c>
      <c r="J15" s="267"/>
      <c r="K15" s="267"/>
      <c r="L15" s="267"/>
      <c r="M15" s="267"/>
      <c r="N15" s="287">
        <f>Mileage!CT15</f>
        <v>7658</v>
      </c>
      <c r="O15" s="189">
        <v>41860</v>
      </c>
      <c r="P15" s="170">
        <v>41986</v>
      </c>
      <c r="Q15" s="170">
        <v>43011</v>
      </c>
      <c r="R15" s="170">
        <v>43449</v>
      </c>
      <c r="S15" s="170"/>
      <c r="T15" s="170"/>
      <c r="U15" s="170"/>
      <c r="V15" s="170"/>
      <c r="W15" s="171"/>
      <c r="X15" s="171"/>
      <c r="Y15" s="183"/>
      <c r="Z15" s="310"/>
      <c r="AA15" s="175"/>
      <c r="AB15" s="323"/>
      <c r="AC15" s="182"/>
      <c r="AD15" s="189"/>
      <c r="AE15" s="170"/>
      <c r="AF15" s="170"/>
      <c r="AG15" s="170"/>
      <c r="AH15" s="170"/>
      <c r="AI15" s="174"/>
      <c r="AJ15" s="174"/>
    </row>
    <row r="16" spans="1:36" s="57" customFormat="1" ht="14.25" customHeight="1" x14ac:dyDescent="0.25">
      <c r="A16" s="60" t="s">
        <v>30</v>
      </c>
      <c r="B16" s="299" t="s">
        <v>31</v>
      </c>
      <c r="C16" s="165">
        <v>43865</v>
      </c>
      <c r="D16" s="55"/>
      <c r="E16" s="55">
        <v>44048</v>
      </c>
      <c r="F16" s="164">
        <v>44110</v>
      </c>
      <c r="G16" s="105" t="s">
        <v>380</v>
      </c>
      <c r="H16" s="307" t="s">
        <v>447</v>
      </c>
      <c r="I16" s="267" t="s">
        <v>163</v>
      </c>
      <c r="J16" s="267" t="s">
        <v>177</v>
      </c>
      <c r="K16" s="267"/>
      <c r="L16" s="267" t="s">
        <v>98</v>
      </c>
      <c r="M16" s="267" t="s">
        <v>427</v>
      </c>
      <c r="N16" s="287">
        <f>Mileage!CT16</f>
        <v>23089</v>
      </c>
      <c r="O16" s="185">
        <v>42615</v>
      </c>
      <c r="P16" s="174">
        <v>42647</v>
      </c>
      <c r="Q16" s="174">
        <v>42647</v>
      </c>
      <c r="R16" s="174">
        <v>43011</v>
      </c>
      <c r="S16" s="174">
        <v>43046</v>
      </c>
      <c r="T16" s="174">
        <v>43813</v>
      </c>
      <c r="U16" s="174">
        <v>43813</v>
      </c>
      <c r="V16" s="174"/>
      <c r="W16" s="175"/>
      <c r="X16" s="175"/>
      <c r="Y16" s="172"/>
      <c r="Z16" s="311"/>
      <c r="AA16" s="175"/>
      <c r="AB16" s="323"/>
      <c r="AC16" s="182"/>
      <c r="AD16" s="185">
        <v>44030</v>
      </c>
      <c r="AE16" s="174">
        <v>44037</v>
      </c>
      <c r="AF16" s="174"/>
      <c r="AG16" s="174"/>
      <c r="AH16" s="174"/>
      <c r="AI16" s="174"/>
      <c r="AJ16" s="174"/>
    </row>
    <row r="17" spans="1:36" s="57" customFormat="1" ht="14.25" customHeight="1" x14ac:dyDescent="0.25">
      <c r="A17" s="66" t="s">
        <v>64</v>
      </c>
      <c r="B17" s="45" t="s">
        <v>65</v>
      </c>
      <c r="C17" s="165"/>
      <c r="D17" s="55">
        <v>43991</v>
      </c>
      <c r="E17" s="55">
        <v>44019</v>
      </c>
      <c r="F17" s="164"/>
      <c r="G17" s="417" t="s">
        <v>449</v>
      </c>
      <c r="H17" s="307"/>
      <c r="I17" s="267" t="s">
        <v>141</v>
      </c>
      <c r="J17" s="267"/>
      <c r="K17" s="267"/>
      <c r="L17" s="267"/>
      <c r="M17" s="267" t="str">
        <f>'Annual Qualifications '!M17</f>
        <v>MD 40-1</v>
      </c>
      <c r="N17" s="287">
        <f>Mileage!CT17</f>
        <v>2384</v>
      </c>
      <c r="O17" s="185"/>
      <c r="P17" s="174"/>
      <c r="Q17" s="174"/>
      <c r="R17" s="174"/>
      <c r="S17" s="174"/>
      <c r="T17" s="174"/>
      <c r="U17" s="174"/>
      <c r="V17" s="174"/>
      <c r="W17" s="175"/>
      <c r="X17" s="175"/>
      <c r="Y17" s="172"/>
      <c r="Z17" s="311"/>
      <c r="AA17" s="175"/>
      <c r="AB17" s="323"/>
      <c r="AC17" s="182"/>
      <c r="AD17" s="185">
        <v>44030</v>
      </c>
      <c r="AE17" s="174"/>
      <c r="AF17" s="174"/>
      <c r="AG17" s="174"/>
      <c r="AH17" s="174"/>
      <c r="AI17" s="174"/>
      <c r="AJ17" s="174"/>
    </row>
    <row r="18" spans="1:36" s="57" customFormat="1" ht="14.25" customHeight="1" x14ac:dyDescent="0.25">
      <c r="A18" s="46" t="s">
        <v>86</v>
      </c>
      <c r="B18" s="45" t="s">
        <v>93</v>
      </c>
      <c r="C18" s="165">
        <v>43837</v>
      </c>
      <c r="D18" s="55"/>
      <c r="E18" s="55">
        <v>44048</v>
      </c>
      <c r="F18" s="164"/>
      <c r="G18" s="417" t="s">
        <v>449</v>
      </c>
      <c r="H18" s="307"/>
      <c r="I18" s="267"/>
      <c r="J18" s="267"/>
      <c r="K18" s="267"/>
      <c r="L18" s="267"/>
      <c r="M18" s="267"/>
      <c r="N18" s="287">
        <f>Mileage!CT18</f>
        <v>2027</v>
      </c>
      <c r="O18" s="185"/>
      <c r="P18" s="174"/>
      <c r="Q18" s="174"/>
      <c r="R18" s="174"/>
      <c r="S18" s="174"/>
      <c r="T18" s="174"/>
      <c r="U18" s="174"/>
      <c r="V18" s="174"/>
      <c r="W18" s="175"/>
      <c r="X18" s="175"/>
      <c r="Y18" s="172"/>
      <c r="Z18" s="311"/>
      <c r="AA18" s="175"/>
      <c r="AB18" s="323"/>
      <c r="AC18" s="182"/>
      <c r="AD18" s="185">
        <v>42933</v>
      </c>
      <c r="AE18" s="174"/>
      <c r="AF18" s="174"/>
      <c r="AG18" s="174"/>
      <c r="AH18" s="174"/>
      <c r="AI18" s="174"/>
      <c r="AJ18" s="174"/>
    </row>
    <row r="19" spans="1:36" s="57" customFormat="1" ht="14.25" customHeight="1" x14ac:dyDescent="0.25">
      <c r="A19" s="60" t="s">
        <v>32</v>
      </c>
      <c r="B19" s="68" t="s">
        <v>33</v>
      </c>
      <c r="C19" s="165">
        <v>43837</v>
      </c>
      <c r="D19" s="55">
        <v>43991</v>
      </c>
      <c r="E19" s="55">
        <v>44019</v>
      </c>
      <c r="F19" s="164">
        <v>44110</v>
      </c>
      <c r="G19" s="105" t="s">
        <v>326</v>
      </c>
      <c r="H19" s="309" t="s">
        <v>380</v>
      </c>
      <c r="I19" s="267"/>
      <c r="J19" s="267"/>
      <c r="K19" s="267"/>
      <c r="L19" s="267" t="str">
        <f>'Annual Qualifications '!L19</f>
        <v>R2R</v>
      </c>
      <c r="M19" s="267"/>
      <c r="N19" s="287">
        <f>Mileage!CT19</f>
        <v>10519</v>
      </c>
      <c r="O19" s="185"/>
      <c r="P19" s="174"/>
      <c r="Q19" s="174"/>
      <c r="R19" s="174"/>
      <c r="S19" s="174"/>
      <c r="T19" s="174"/>
      <c r="U19" s="174"/>
      <c r="V19" s="174"/>
      <c r="W19" s="175"/>
      <c r="X19" s="175"/>
      <c r="Y19" s="172"/>
      <c r="Z19" s="311"/>
      <c r="AA19" s="175"/>
      <c r="AB19" s="323"/>
      <c r="AC19" s="182"/>
      <c r="AD19" s="185"/>
      <c r="AE19" s="174"/>
      <c r="AF19" s="174"/>
      <c r="AG19" s="174"/>
      <c r="AH19" s="174"/>
      <c r="AI19" s="174"/>
      <c r="AJ19" s="174"/>
    </row>
    <row r="20" spans="1:36" s="57" customFormat="1" ht="14.25" customHeight="1" x14ac:dyDescent="0.25">
      <c r="A20" s="208" t="s">
        <v>259</v>
      </c>
      <c r="B20" s="208" t="s">
        <v>260</v>
      </c>
      <c r="C20" s="165">
        <v>43894</v>
      </c>
      <c r="D20" s="55"/>
      <c r="E20" s="55">
        <v>44048</v>
      </c>
      <c r="F20" s="164"/>
      <c r="G20" s="105" t="s">
        <v>380</v>
      </c>
      <c r="H20" s="307" t="s">
        <v>449</v>
      </c>
      <c r="I20" s="267"/>
      <c r="J20" s="267"/>
      <c r="K20" s="267"/>
      <c r="L20" s="267"/>
      <c r="M20" s="267"/>
      <c r="N20" s="289">
        <f>Mileage!CT20</f>
        <v>3032</v>
      </c>
      <c r="O20" s="185"/>
      <c r="P20" s="174"/>
      <c r="Q20" s="174"/>
      <c r="R20" s="174"/>
      <c r="S20" s="174"/>
      <c r="T20" s="174"/>
      <c r="U20" s="175"/>
      <c r="V20" s="174"/>
      <c r="W20" s="175"/>
      <c r="X20" s="175"/>
      <c r="Y20" s="172"/>
      <c r="Z20" s="311"/>
      <c r="AA20" s="175"/>
      <c r="AB20" s="323"/>
      <c r="AC20" s="182"/>
      <c r="AD20" s="185"/>
      <c r="AE20" s="174"/>
      <c r="AF20" s="174"/>
      <c r="AG20" s="174"/>
      <c r="AH20" s="174"/>
      <c r="AI20" s="174"/>
      <c r="AJ20" s="174"/>
    </row>
    <row r="21" spans="1:36" s="57" customFormat="1" ht="14.25" customHeight="1" x14ac:dyDescent="0.25">
      <c r="A21" s="60" t="s">
        <v>34</v>
      </c>
      <c r="B21" s="299" t="s">
        <v>35</v>
      </c>
      <c r="C21" s="165">
        <v>43865</v>
      </c>
      <c r="D21" s="55">
        <v>43991</v>
      </c>
      <c r="E21" s="55">
        <v>44019</v>
      </c>
      <c r="F21" s="164" t="s">
        <v>473</v>
      </c>
      <c r="G21" s="105" t="s">
        <v>447</v>
      </c>
      <c r="H21" s="307" t="s">
        <v>142</v>
      </c>
      <c r="I21" s="267" t="s">
        <v>142</v>
      </c>
      <c r="J21" s="267" t="s">
        <v>177</v>
      </c>
      <c r="K21" s="267" t="str">
        <f>'Annual Qualifications '!K21</f>
        <v>KY 1-1</v>
      </c>
      <c r="L21" s="267" t="s">
        <v>98</v>
      </c>
      <c r="M21" s="267" t="s">
        <v>104</v>
      </c>
      <c r="N21" s="287">
        <f>Mileage!CT21</f>
        <v>31770</v>
      </c>
      <c r="O21" s="185">
        <v>42145</v>
      </c>
      <c r="P21" s="174">
        <v>42283</v>
      </c>
      <c r="Q21" s="174">
        <v>42283</v>
      </c>
      <c r="R21" s="174">
        <v>42350</v>
      </c>
      <c r="S21" s="174">
        <v>42647</v>
      </c>
      <c r="T21" s="174">
        <v>43011</v>
      </c>
      <c r="U21" s="175">
        <v>43449</v>
      </c>
      <c r="V21" s="174">
        <v>43813</v>
      </c>
      <c r="W21" s="175">
        <v>44201</v>
      </c>
      <c r="X21" s="175"/>
      <c r="Y21" s="172"/>
      <c r="Z21" s="311"/>
      <c r="AA21" s="175"/>
      <c r="AB21" s="323"/>
      <c r="AC21" s="182"/>
      <c r="AD21" s="185">
        <v>42540</v>
      </c>
      <c r="AE21" s="174"/>
      <c r="AF21" s="174"/>
      <c r="AG21" s="174"/>
      <c r="AH21" s="174"/>
      <c r="AI21" s="174">
        <v>42283</v>
      </c>
      <c r="AJ21" s="174"/>
    </row>
    <row r="22" spans="1:36" s="246" customFormat="1" ht="14.25" customHeight="1" x14ac:dyDescent="0.25">
      <c r="A22" s="247" t="s">
        <v>101</v>
      </c>
      <c r="B22" s="300" t="s">
        <v>36</v>
      </c>
      <c r="C22" s="245">
        <v>43837</v>
      </c>
      <c r="D22" s="248">
        <v>43991</v>
      </c>
      <c r="E22" s="248">
        <v>44019</v>
      </c>
      <c r="F22" s="249">
        <v>44110</v>
      </c>
      <c r="G22" s="105" t="s">
        <v>326</v>
      </c>
      <c r="H22" s="309" t="s">
        <v>380</v>
      </c>
      <c r="I22" s="269" t="s">
        <v>27</v>
      </c>
      <c r="J22" s="269" t="s">
        <v>140</v>
      </c>
      <c r="K22" s="269" t="s">
        <v>422</v>
      </c>
      <c r="L22" s="269" t="str">
        <f>'Annual Qualifications '!L22</f>
        <v>R2R</v>
      </c>
      <c r="M22" s="269" t="str">
        <f>'Annual Qualifications '!M22</f>
        <v>MD 40-1</v>
      </c>
      <c r="N22" s="290">
        <f>Mileage!CT22</f>
        <v>38588</v>
      </c>
      <c r="O22" s="285">
        <v>42494</v>
      </c>
      <c r="P22" s="238">
        <v>43011</v>
      </c>
      <c r="Q22" s="238">
        <v>43046</v>
      </c>
      <c r="R22" s="238">
        <v>43193</v>
      </c>
      <c r="S22" s="238">
        <v>43375</v>
      </c>
      <c r="T22" s="250">
        <v>43449</v>
      </c>
      <c r="U22" s="238">
        <v>43505</v>
      </c>
      <c r="V22" s="238">
        <v>43813</v>
      </c>
      <c r="W22" s="250">
        <v>44201</v>
      </c>
      <c r="X22" s="250">
        <v>44201</v>
      </c>
      <c r="Y22" s="172"/>
      <c r="Z22" s="314"/>
      <c r="AA22" s="175"/>
      <c r="AB22" s="323"/>
      <c r="AC22" s="182"/>
      <c r="AD22" s="285">
        <v>43225</v>
      </c>
      <c r="AE22" s="238">
        <v>43365</v>
      </c>
      <c r="AF22" s="250">
        <v>43367</v>
      </c>
      <c r="AG22" s="172">
        <v>43377</v>
      </c>
      <c r="AH22" s="191">
        <v>43379</v>
      </c>
      <c r="AI22" s="238"/>
      <c r="AJ22" s="238"/>
    </row>
    <row r="23" spans="1:36" s="57" customFormat="1" ht="14.25" customHeight="1" x14ac:dyDescent="0.25">
      <c r="A23" s="67" t="s">
        <v>37</v>
      </c>
      <c r="B23" s="299" t="s">
        <v>110</v>
      </c>
      <c r="C23" s="165">
        <v>43837</v>
      </c>
      <c r="D23" s="55">
        <v>43991</v>
      </c>
      <c r="E23" s="55">
        <v>44019</v>
      </c>
      <c r="F23" s="418">
        <v>44110</v>
      </c>
      <c r="G23" s="105" t="s">
        <v>381</v>
      </c>
      <c r="H23" s="307" t="s">
        <v>449</v>
      </c>
      <c r="I23" s="267"/>
      <c r="J23" s="267"/>
      <c r="K23" s="267"/>
      <c r="L23" s="267"/>
      <c r="M23" s="267"/>
      <c r="N23" s="287">
        <f>Mileage!CT23</f>
        <v>10075</v>
      </c>
      <c r="O23" s="185">
        <v>43620</v>
      </c>
      <c r="P23" s="174">
        <v>43813</v>
      </c>
      <c r="Q23" s="174">
        <v>43813</v>
      </c>
      <c r="R23" s="174">
        <v>44201</v>
      </c>
      <c r="S23" s="174"/>
      <c r="T23" s="174"/>
      <c r="U23" s="174"/>
      <c r="V23" s="174"/>
      <c r="W23" s="175"/>
      <c r="X23" s="175"/>
      <c r="Y23" s="172"/>
      <c r="Z23" s="311"/>
      <c r="AA23" s="175"/>
      <c r="AB23" s="323"/>
      <c r="AC23" s="182"/>
      <c r="AD23" s="185">
        <v>44037</v>
      </c>
      <c r="AE23" s="174"/>
      <c r="AF23" s="174"/>
      <c r="AG23" s="174"/>
      <c r="AH23" s="174"/>
      <c r="AI23" s="174"/>
      <c r="AJ23" s="174"/>
    </row>
    <row r="24" spans="1:36" s="57" customFormat="1" ht="14.25" customHeight="1" x14ac:dyDescent="0.25">
      <c r="A24" s="67" t="s">
        <v>39</v>
      </c>
      <c r="B24" s="68" t="s">
        <v>40</v>
      </c>
      <c r="C24" s="165"/>
      <c r="D24" s="55">
        <v>44003</v>
      </c>
      <c r="E24" s="55"/>
      <c r="F24" s="408"/>
      <c r="G24" s="105" t="s">
        <v>381</v>
      </c>
      <c r="H24" s="307"/>
      <c r="I24" s="267"/>
      <c r="J24" s="267"/>
      <c r="K24" s="267"/>
      <c r="L24" s="267"/>
      <c r="M24" s="267"/>
      <c r="N24" s="287">
        <f>Mileage!CT24</f>
        <v>3299</v>
      </c>
      <c r="O24" s="185"/>
      <c r="P24" s="174"/>
      <c r="Q24" s="174"/>
      <c r="R24" s="174"/>
      <c r="S24" s="174"/>
      <c r="T24" s="174"/>
      <c r="U24" s="174"/>
      <c r="V24" s="174"/>
      <c r="W24" s="175"/>
      <c r="X24" s="175"/>
      <c r="Y24" s="172"/>
      <c r="Z24" s="311"/>
      <c r="AA24" s="175"/>
      <c r="AB24" s="323"/>
      <c r="AC24" s="182"/>
      <c r="AD24" s="185"/>
      <c r="AE24" s="174"/>
      <c r="AF24" s="174"/>
      <c r="AG24" s="174"/>
      <c r="AH24" s="174"/>
      <c r="AI24" s="174"/>
      <c r="AJ24" s="174"/>
    </row>
    <row r="25" spans="1:36" s="57" customFormat="1" ht="14.25" customHeight="1" x14ac:dyDescent="0.25">
      <c r="A25" s="68" t="s">
        <v>41</v>
      </c>
      <c r="B25" s="148" t="s">
        <v>42</v>
      </c>
      <c r="C25" s="165"/>
      <c r="D25" s="55">
        <v>44003</v>
      </c>
      <c r="E25" s="55">
        <v>44076</v>
      </c>
      <c r="F25" s="164"/>
      <c r="G25" s="105" t="s">
        <v>142</v>
      </c>
      <c r="H25" s="307"/>
      <c r="I25" s="267"/>
      <c r="J25" s="267"/>
      <c r="K25" s="267"/>
      <c r="L25" s="267" t="str">
        <f>'Annual Qualifications '!L25</f>
        <v>R2R</v>
      </c>
      <c r="M25" s="267"/>
      <c r="N25" s="287">
        <f>Mileage!CT25</f>
        <v>18020</v>
      </c>
      <c r="O25" s="185">
        <v>42288</v>
      </c>
      <c r="P25" s="174">
        <v>42647</v>
      </c>
      <c r="Q25" s="174">
        <v>42647</v>
      </c>
      <c r="R25" s="174">
        <v>42647</v>
      </c>
      <c r="S25" s="174">
        <v>43011</v>
      </c>
      <c r="T25" s="175">
        <v>43449</v>
      </c>
      <c r="U25" s="174"/>
      <c r="V25" s="174"/>
      <c r="W25" s="175"/>
      <c r="X25" s="175"/>
      <c r="Y25" s="172"/>
      <c r="Z25" s="311"/>
      <c r="AA25" s="175"/>
      <c r="AB25" s="323"/>
      <c r="AC25" s="182"/>
      <c r="AD25" s="185">
        <v>42540</v>
      </c>
      <c r="AE25" s="174"/>
      <c r="AF25" s="174"/>
      <c r="AG25" s="174"/>
      <c r="AH25" s="174"/>
      <c r="AI25" s="174"/>
      <c r="AJ25" s="174"/>
    </row>
    <row r="26" spans="1:36" s="57" customFormat="1" ht="14.25" customHeight="1" x14ac:dyDescent="0.25">
      <c r="A26" s="62" t="s">
        <v>55</v>
      </c>
      <c r="B26" s="45" t="s">
        <v>56</v>
      </c>
      <c r="C26" s="165"/>
      <c r="D26" s="55"/>
      <c r="E26" s="55"/>
      <c r="F26" s="164"/>
      <c r="G26" s="105"/>
      <c r="H26" s="307"/>
      <c r="I26" s="267"/>
      <c r="J26" s="267"/>
      <c r="K26" s="267"/>
      <c r="L26" s="267"/>
      <c r="M26" s="267"/>
      <c r="N26" s="287">
        <f>Mileage!CT26</f>
        <v>740</v>
      </c>
      <c r="O26" s="185"/>
      <c r="P26" s="174"/>
      <c r="Q26" s="174"/>
      <c r="R26" s="174"/>
      <c r="S26" s="174"/>
      <c r="T26" s="174"/>
      <c r="U26" s="174"/>
      <c r="V26" s="174"/>
      <c r="W26" s="175"/>
      <c r="X26" s="175"/>
      <c r="Y26" s="172"/>
      <c r="Z26" s="311"/>
      <c r="AA26" s="175"/>
      <c r="AB26" s="323"/>
      <c r="AC26" s="182"/>
      <c r="AD26" s="185"/>
      <c r="AE26" s="174"/>
      <c r="AF26" s="174"/>
      <c r="AG26" s="174"/>
      <c r="AH26" s="174"/>
      <c r="AI26" s="174"/>
      <c r="AJ26" s="174"/>
    </row>
    <row r="27" spans="1:36" s="57" customFormat="1" ht="14.25" customHeight="1" x14ac:dyDescent="0.25">
      <c r="A27" s="62" t="s">
        <v>60</v>
      </c>
      <c r="B27" s="148" t="s">
        <v>61</v>
      </c>
      <c r="C27" s="165">
        <v>43837</v>
      </c>
      <c r="D27" s="55">
        <v>43991</v>
      </c>
      <c r="E27" s="55">
        <v>44019</v>
      </c>
      <c r="F27" s="164">
        <v>44110</v>
      </c>
      <c r="G27" s="105" t="s">
        <v>142</v>
      </c>
      <c r="H27" s="307" t="s">
        <v>449</v>
      </c>
      <c r="I27" s="267" t="s">
        <v>142</v>
      </c>
      <c r="J27" s="267"/>
      <c r="K27" s="267"/>
      <c r="L27" s="267"/>
      <c r="M27" s="267"/>
      <c r="N27" s="287">
        <f>Mileage!CT27</f>
        <v>5418</v>
      </c>
      <c r="O27" s="185">
        <v>43620</v>
      </c>
      <c r="P27" s="174">
        <v>43813</v>
      </c>
      <c r="Q27" s="174">
        <v>44201</v>
      </c>
      <c r="R27" s="174"/>
      <c r="S27" s="174"/>
      <c r="T27" s="174"/>
      <c r="U27" s="174"/>
      <c r="V27" s="174"/>
      <c r="W27" s="175"/>
      <c r="X27" s="175"/>
      <c r="Y27" s="172"/>
      <c r="Z27" s="311"/>
      <c r="AA27" s="175"/>
      <c r="AB27" s="323"/>
      <c r="AC27" s="182"/>
      <c r="AD27" s="185"/>
      <c r="AE27" s="174"/>
      <c r="AF27" s="174"/>
      <c r="AG27" s="174"/>
      <c r="AH27" s="174"/>
      <c r="AI27" s="174"/>
      <c r="AJ27" s="174"/>
    </row>
    <row r="28" spans="1:36" s="57" customFormat="1" ht="14.25" customHeight="1" x14ac:dyDescent="0.25">
      <c r="A28" s="62" t="s">
        <v>105</v>
      </c>
      <c r="B28" s="294" t="s">
        <v>106</v>
      </c>
      <c r="C28" s="165">
        <v>43837</v>
      </c>
      <c r="D28" s="55">
        <v>43991</v>
      </c>
      <c r="E28" s="55">
        <v>44019</v>
      </c>
      <c r="F28" s="164">
        <v>44110</v>
      </c>
      <c r="G28" s="105" t="s">
        <v>326</v>
      </c>
      <c r="H28" s="307" t="s">
        <v>381</v>
      </c>
      <c r="I28" s="56" t="s">
        <v>142</v>
      </c>
      <c r="J28" s="56"/>
      <c r="K28" s="56"/>
      <c r="L28" s="56"/>
      <c r="M28" s="56"/>
      <c r="N28" s="289">
        <f>Mileage!CT28</f>
        <v>8606</v>
      </c>
      <c r="O28" s="105">
        <v>43364</v>
      </c>
      <c r="P28" s="172">
        <v>43813</v>
      </c>
      <c r="Q28" s="172">
        <v>43813</v>
      </c>
      <c r="R28" s="172">
        <v>43813</v>
      </c>
      <c r="S28" s="172"/>
      <c r="T28" s="172"/>
      <c r="U28" s="178"/>
      <c r="V28" s="172"/>
      <c r="W28" s="172"/>
      <c r="X28" s="178"/>
      <c r="Y28" s="172"/>
      <c r="Z28" s="313"/>
      <c r="AA28" s="175"/>
      <c r="AB28" s="323"/>
      <c r="AC28" s="182"/>
      <c r="AD28" s="105"/>
      <c r="AE28" s="172"/>
      <c r="AF28" s="105"/>
      <c r="AG28" s="105"/>
      <c r="AH28" s="172"/>
      <c r="AI28" s="172"/>
      <c r="AJ28" s="172"/>
    </row>
    <row r="29" spans="1:36" s="57" customFormat="1" ht="14.25" customHeight="1" x14ac:dyDescent="0.25">
      <c r="A29" s="45" t="s">
        <v>172</v>
      </c>
      <c r="B29" s="45" t="s">
        <v>171</v>
      </c>
      <c r="C29" s="165"/>
      <c r="D29" s="55"/>
      <c r="E29" s="55"/>
      <c r="F29" s="164"/>
      <c r="G29" s="105"/>
      <c r="H29" s="307"/>
      <c r="I29" s="56"/>
      <c r="J29" s="56"/>
      <c r="K29" s="56"/>
      <c r="L29" s="56"/>
      <c r="M29" s="56"/>
      <c r="N29" s="291">
        <f>Mileage!CT29</f>
        <v>75</v>
      </c>
      <c r="O29" s="192"/>
      <c r="P29" s="179"/>
      <c r="Q29" s="179"/>
      <c r="R29" s="180"/>
      <c r="S29" s="179"/>
      <c r="T29" s="179"/>
      <c r="U29" s="181"/>
      <c r="V29" s="172"/>
      <c r="W29" s="172"/>
      <c r="X29" s="178"/>
      <c r="Y29" s="172"/>
      <c r="Z29" s="313"/>
      <c r="AA29" s="175"/>
      <c r="AB29" s="323"/>
      <c r="AC29" s="182"/>
      <c r="AD29" s="105"/>
      <c r="AE29" s="172"/>
      <c r="AF29" s="192"/>
      <c r="AG29" s="192"/>
      <c r="AH29" s="179"/>
      <c r="AI29" s="179"/>
      <c r="AJ29" s="179"/>
    </row>
    <row r="30" spans="1:36" s="57" customFormat="1" ht="14.25" customHeight="1" x14ac:dyDescent="0.25">
      <c r="A30" s="62" t="s">
        <v>68</v>
      </c>
      <c r="B30" s="301" t="s">
        <v>67</v>
      </c>
      <c r="C30" s="165">
        <v>43894</v>
      </c>
      <c r="D30" s="55">
        <v>44003</v>
      </c>
      <c r="E30" s="55"/>
      <c r="F30" s="164"/>
      <c r="G30" s="105"/>
      <c r="H30" s="307"/>
      <c r="I30" s="56" t="s">
        <v>27</v>
      </c>
      <c r="J30" s="56"/>
      <c r="K30" s="56"/>
      <c r="L30" s="56"/>
      <c r="M30" s="56"/>
      <c r="N30" s="291">
        <f>Mileage!CT30</f>
        <v>6259</v>
      </c>
      <c r="O30" s="192">
        <v>42675</v>
      </c>
      <c r="P30" s="179">
        <v>43011</v>
      </c>
      <c r="Q30" s="179">
        <v>43011</v>
      </c>
      <c r="R30" s="175">
        <v>43449</v>
      </c>
      <c r="S30" s="179"/>
      <c r="T30" s="179"/>
      <c r="U30" s="181"/>
      <c r="V30" s="172"/>
      <c r="W30" s="172"/>
      <c r="X30" s="178"/>
      <c r="Y30" s="172"/>
      <c r="Z30" s="313"/>
      <c r="AA30" s="175"/>
      <c r="AB30" s="323"/>
      <c r="AC30" s="182"/>
      <c r="AD30" s="105">
        <v>43582</v>
      </c>
      <c r="AE30" s="172"/>
      <c r="AF30" s="192"/>
      <c r="AG30" s="192"/>
      <c r="AH30" s="179"/>
      <c r="AI30" s="179"/>
      <c r="AJ30" s="179"/>
    </row>
    <row r="31" spans="1:36" s="57" customFormat="1" ht="14.25" customHeight="1" x14ac:dyDescent="0.25">
      <c r="A31" s="62" t="s">
        <v>72</v>
      </c>
      <c r="B31" s="119" t="s">
        <v>71</v>
      </c>
      <c r="C31" s="165">
        <v>43837</v>
      </c>
      <c r="D31" s="55"/>
      <c r="E31" s="55">
        <v>44076</v>
      </c>
      <c r="F31" s="164"/>
      <c r="G31" s="105"/>
      <c r="H31" s="307"/>
      <c r="I31" s="267"/>
      <c r="J31" s="267"/>
      <c r="K31" s="267"/>
      <c r="L31" s="267"/>
      <c r="M31" s="267"/>
      <c r="N31" s="289">
        <f>Mileage!CT31</f>
        <v>1690</v>
      </c>
      <c r="O31" s="105"/>
      <c r="P31" s="172"/>
      <c r="Q31" s="172"/>
      <c r="R31" s="172"/>
      <c r="S31" s="172"/>
      <c r="T31" s="172"/>
      <c r="U31" s="172"/>
      <c r="V31" s="172"/>
      <c r="W31" s="172"/>
      <c r="X31" s="178"/>
      <c r="Y31" s="172"/>
      <c r="Z31" s="313"/>
      <c r="AA31" s="175"/>
      <c r="AB31" s="323"/>
      <c r="AC31" s="182"/>
      <c r="AD31" s="105"/>
      <c r="AE31" s="172"/>
      <c r="AF31" s="172"/>
      <c r="AG31" s="172"/>
      <c r="AH31" s="172"/>
      <c r="AI31" s="172"/>
      <c r="AJ31" s="172"/>
    </row>
    <row r="32" spans="1:36" s="57" customFormat="1" ht="14.25" customHeight="1" x14ac:dyDescent="0.25">
      <c r="A32" s="62" t="s">
        <v>164</v>
      </c>
      <c r="B32" s="119" t="s">
        <v>165</v>
      </c>
      <c r="C32" s="165">
        <v>43837</v>
      </c>
      <c r="D32" s="55"/>
      <c r="E32" s="55"/>
      <c r="F32" s="164"/>
      <c r="G32" s="105"/>
      <c r="H32" s="307"/>
      <c r="I32" s="267"/>
      <c r="J32" s="267"/>
      <c r="K32" s="267"/>
      <c r="L32" s="267"/>
      <c r="M32" s="267"/>
      <c r="N32" s="291">
        <f>Mileage!CT32</f>
        <v>290</v>
      </c>
      <c r="O32" s="192"/>
      <c r="P32" s="179"/>
      <c r="Q32" s="179"/>
      <c r="R32" s="179"/>
      <c r="S32" s="179"/>
      <c r="T32" s="179"/>
      <c r="U32" s="179"/>
      <c r="V32" s="179"/>
      <c r="W32" s="179"/>
      <c r="X32" s="181"/>
      <c r="Y32" s="172"/>
      <c r="Z32" s="315"/>
      <c r="AA32" s="175"/>
      <c r="AB32" s="323"/>
      <c r="AC32" s="182"/>
      <c r="AD32" s="192"/>
      <c r="AE32" s="179"/>
      <c r="AF32" s="179"/>
      <c r="AG32" s="179"/>
      <c r="AH32" s="179"/>
      <c r="AI32" s="179"/>
      <c r="AJ32" s="179"/>
    </row>
    <row r="33" spans="1:36" s="57" customFormat="1" ht="14.25" customHeight="1" x14ac:dyDescent="0.25">
      <c r="A33" s="72" t="s">
        <v>91</v>
      </c>
      <c r="B33" s="120" t="s">
        <v>92</v>
      </c>
      <c r="C33" s="165">
        <v>43837</v>
      </c>
      <c r="D33" s="55"/>
      <c r="E33" s="55"/>
      <c r="F33" s="164"/>
      <c r="G33" s="105"/>
      <c r="H33" s="307"/>
      <c r="I33" s="270"/>
      <c r="J33" s="270"/>
      <c r="K33" s="270"/>
      <c r="L33" s="270"/>
      <c r="M33" s="270"/>
      <c r="N33" s="291">
        <f>Mileage!CT33</f>
        <v>1613</v>
      </c>
      <c r="O33" s="192"/>
      <c r="P33" s="179"/>
      <c r="Q33" s="179"/>
      <c r="R33" s="179"/>
      <c r="S33" s="179"/>
      <c r="T33" s="179"/>
      <c r="U33" s="179"/>
      <c r="V33" s="179"/>
      <c r="W33" s="179"/>
      <c r="X33" s="181"/>
      <c r="Y33" s="172"/>
      <c r="Z33" s="315"/>
      <c r="AA33" s="175"/>
      <c r="AB33" s="323"/>
      <c r="AC33" s="182"/>
      <c r="AD33" s="192"/>
      <c r="AE33" s="179"/>
      <c r="AF33" s="179"/>
      <c r="AG33" s="179"/>
      <c r="AH33" s="179"/>
      <c r="AI33" s="179"/>
      <c r="AJ33" s="179"/>
    </row>
    <row r="34" spans="1:36" s="57" customFormat="1" ht="14.25" customHeight="1" x14ac:dyDescent="0.25">
      <c r="A34" s="62" t="s">
        <v>94</v>
      </c>
      <c r="B34" s="302" t="s">
        <v>95</v>
      </c>
      <c r="C34" s="165">
        <v>43837</v>
      </c>
      <c r="D34" s="55" t="s">
        <v>460</v>
      </c>
      <c r="E34" s="55">
        <v>44048</v>
      </c>
      <c r="F34" s="164">
        <v>44110</v>
      </c>
      <c r="G34" s="105" t="s">
        <v>381</v>
      </c>
      <c r="H34" s="307" t="s">
        <v>449</v>
      </c>
      <c r="I34" s="270" t="s">
        <v>141</v>
      </c>
      <c r="J34" s="270"/>
      <c r="K34" s="270"/>
      <c r="L34" s="270"/>
      <c r="M34" s="270"/>
      <c r="N34" s="291">
        <f>Mileage!CT34</f>
        <v>4446</v>
      </c>
      <c r="O34" s="105">
        <v>44048</v>
      </c>
      <c r="P34" s="172">
        <v>44201</v>
      </c>
      <c r="Q34" s="172"/>
      <c r="R34" s="172"/>
      <c r="S34" s="172"/>
      <c r="T34" s="172"/>
      <c r="U34" s="172"/>
      <c r="V34" s="172"/>
      <c r="W34" s="172"/>
      <c r="X34" s="178"/>
      <c r="Y34" s="172"/>
      <c r="Z34" s="313"/>
      <c r="AA34" s="175"/>
      <c r="AB34" s="323"/>
      <c r="AC34" s="182"/>
      <c r="AD34" s="105">
        <v>44030</v>
      </c>
      <c r="AE34" s="172"/>
      <c r="AF34" s="172"/>
      <c r="AG34" s="172"/>
      <c r="AH34" s="172"/>
      <c r="AI34" s="172"/>
      <c r="AJ34" s="172"/>
    </row>
    <row r="35" spans="1:36" s="57" customFormat="1" ht="14.25" customHeight="1" x14ac:dyDescent="0.25">
      <c r="A35" s="72" t="s">
        <v>96</v>
      </c>
      <c r="B35" s="120" t="s">
        <v>97</v>
      </c>
      <c r="C35" s="165"/>
      <c r="D35" s="55"/>
      <c r="E35" s="55"/>
      <c r="F35" s="164"/>
      <c r="G35" s="105"/>
      <c r="H35" s="307"/>
      <c r="I35" s="270"/>
      <c r="J35" s="270"/>
      <c r="K35" s="270"/>
      <c r="L35" s="270"/>
      <c r="M35" s="270"/>
      <c r="N35" s="291">
        <f>Mileage!CT35</f>
        <v>406</v>
      </c>
      <c r="O35" s="192"/>
      <c r="P35" s="179"/>
      <c r="Q35" s="179"/>
      <c r="R35" s="172"/>
      <c r="S35" s="179"/>
      <c r="T35" s="179"/>
      <c r="U35" s="179"/>
      <c r="V35" s="179"/>
      <c r="W35" s="179"/>
      <c r="X35" s="181"/>
      <c r="Y35" s="172"/>
      <c r="Z35" s="315"/>
      <c r="AA35" s="175"/>
      <c r="AB35" s="323"/>
      <c r="AC35" s="182"/>
      <c r="AD35" s="192"/>
      <c r="AE35" s="179"/>
      <c r="AF35" s="179"/>
      <c r="AG35" s="179"/>
      <c r="AH35" s="179"/>
      <c r="AI35" s="179"/>
      <c r="AJ35" s="179"/>
    </row>
    <row r="36" spans="1:36" s="57" customFormat="1" ht="14.25" customHeight="1" x14ac:dyDescent="0.25">
      <c r="A36" s="45" t="s">
        <v>173</v>
      </c>
      <c r="B36" s="119" t="s">
        <v>174</v>
      </c>
      <c r="C36" s="165"/>
      <c r="D36" s="55"/>
      <c r="E36" s="55"/>
      <c r="F36" s="164"/>
      <c r="G36" s="105"/>
      <c r="H36" s="307"/>
      <c r="I36" s="270"/>
      <c r="J36" s="270"/>
      <c r="K36" s="270"/>
      <c r="L36" s="270"/>
      <c r="M36" s="270"/>
      <c r="N36" s="291">
        <f>Mileage!CT36</f>
        <v>581</v>
      </c>
      <c r="O36" s="192"/>
      <c r="P36" s="179"/>
      <c r="Q36" s="179"/>
      <c r="R36" s="180"/>
      <c r="S36" s="179"/>
      <c r="T36" s="179"/>
      <c r="U36" s="179"/>
      <c r="V36" s="179"/>
      <c r="W36" s="179"/>
      <c r="X36" s="181"/>
      <c r="Y36" s="172"/>
      <c r="Z36" s="315"/>
      <c r="AA36" s="175"/>
      <c r="AB36" s="323"/>
      <c r="AC36" s="182"/>
      <c r="AD36" s="192"/>
      <c r="AE36" s="179"/>
      <c r="AF36" s="179"/>
      <c r="AG36" s="179"/>
      <c r="AH36" s="179"/>
      <c r="AI36" s="179"/>
      <c r="AJ36" s="179"/>
    </row>
    <row r="37" spans="1:36" s="57" customFormat="1" ht="14.25" customHeight="1" x14ac:dyDescent="0.25">
      <c r="A37" s="62" t="s">
        <v>103</v>
      </c>
      <c r="B37" s="302" t="s">
        <v>102</v>
      </c>
      <c r="C37" s="165">
        <v>43837</v>
      </c>
      <c r="D37" s="55">
        <v>43991</v>
      </c>
      <c r="E37" s="55">
        <v>44019</v>
      </c>
      <c r="F37" s="164">
        <v>44110</v>
      </c>
      <c r="G37" s="105" t="s">
        <v>381</v>
      </c>
      <c r="H37" s="307" t="s">
        <v>449</v>
      </c>
      <c r="I37" s="270" t="s">
        <v>163</v>
      </c>
      <c r="J37" s="270"/>
      <c r="K37" s="270" t="str">
        <f>'Annual Qualifications '!K37</f>
        <v>KY 1-1</v>
      </c>
      <c r="L37" s="270" t="s">
        <v>142</v>
      </c>
      <c r="M37" s="270"/>
      <c r="N37" s="291">
        <f>Mileage!CT37</f>
        <v>23332</v>
      </c>
      <c r="O37" s="105">
        <v>42968</v>
      </c>
      <c r="P37" s="172">
        <v>43046</v>
      </c>
      <c r="Q37" s="172">
        <v>43256</v>
      </c>
      <c r="R37" s="175">
        <v>43449</v>
      </c>
      <c r="S37" s="172">
        <v>43813</v>
      </c>
      <c r="T37" s="172">
        <v>43813</v>
      </c>
      <c r="U37" s="172">
        <v>44201</v>
      </c>
      <c r="V37" s="172"/>
      <c r="W37" s="172"/>
      <c r="X37" s="178"/>
      <c r="Y37" s="172"/>
      <c r="Z37" s="313"/>
      <c r="AA37" s="175"/>
      <c r="AB37" s="323"/>
      <c r="AC37" s="182"/>
      <c r="AD37" s="105">
        <v>44030</v>
      </c>
      <c r="AE37" s="172"/>
      <c r="AF37" s="172"/>
      <c r="AG37" s="172"/>
      <c r="AH37" s="172"/>
      <c r="AI37" s="172"/>
      <c r="AJ37" s="172"/>
    </row>
    <row r="38" spans="1:36" s="57" customFormat="1" ht="14.25" customHeight="1" x14ac:dyDescent="0.25">
      <c r="A38" s="62" t="s">
        <v>131</v>
      </c>
      <c r="B38" s="45" t="s">
        <v>132</v>
      </c>
      <c r="C38" s="165"/>
      <c r="D38" s="55">
        <v>44003</v>
      </c>
      <c r="E38" s="55"/>
      <c r="F38" s="164"/>
      <c r="G38" s="105"/>
      <c r="H38" s="307"/>
      <c r="I38" s="270"/>
      <c r="J38" s="270"/>
      <c r="K38" s="270"/>
      <c r="L38" s="270"/>
      <c r="M38" s="270"/>
      <c r="N38" s="289">
        <f>Mileage!CT38</f>
        <v>466</v>
      </c>
      <c r="O38" s="192"/>
      <c r="P38" s="179"/>
      <c r="Q38" s="179"/>
      <c r="R38" s="179"/>
      <c r="S38" s="179"/>
      <c r="T38" s="179"/>
      <c r="U38" s="179"/>
      <c r="V38" s="179"/>
      <c r="W38" s="179"/>
      <c r="X38" s="181"/>
      <c r="Y38" s="172"/>
      <c r="Z38" s="315"/>
      <c r="AA38" s="175"/>
      <c r="AB38" s="323"/>
      <c r="AC38" s="182"/>
      <c r="AD38" s="192"/>
      <c r="AE38" s="179"/>
      <c r="AF38" s="179"/>
      <c r="AG38" s="179"/>
      <c r="AH38" s="179"/>
      <c r="AI38" s="179"/>
      <c r="AJ38" s="179"/>
    </row>
    <row r="39" spans="1:36" s="57" customFormat="1" ht="14.25" customHeight="1" x14ac:dyDescent="0.25">
      <c r="A39" s="61" t="s">
        <v>109</v>
      </c>
      <c r="B39" s="45" t="s">
        <v>108</v>
      </c>
      <c r="C39" s="165">
        <v>43837</v>
      </c>
      <c r="D39" s="55">
        <v>44003</v>
      </c>
      <c r="E39" s="55"/>
      <c r="F39" s="164"/>
      <c r="G39" s="105"/>
      <c r="H39" s="307"/>
      <c r="I39" s="270"/>
      <c r="J39" s="270"/>
      <c r="K39" s="270"/>
      <c r="L39" s="270"/>
      <c r="M39" s="270"/>
      <c r="N39" s="289">
        <f>Mileage!CT39</f>
        <v>1175</v>
      </c>
      <c r="O39" s="105"/>
      <c r="P39" s="172"/>
      <c r="Q39" s="172"/>
      <c r="R39" s="172"/>
      <c r="S39" s="172"/>
      <c r="T39" s="172"/>
      <c r="U39" s="172"/>
      <c r="V39" s="172"/>
      <c r="W39" s="172"/>
      <c r="X39" s="178"/>
      <c r="Y39" s="172"/>
      <c r="Z39" s="313"/>
      <c r="AA39" s="175"/>
      <c r="AB39" s="323"/>
      <c r="AC39" s="182"/>
      <c r="AD39" s="105"/>
      <c r="AE39" s="172"/>
      <c r="AF39" s="172"/>
      <c r="AG39" s="172"/>
      <c r="AH39" s="172"/>
      <c r="AI39" s="172"/>
      <c r="AJ39" s="172"/>
    </row>
    <row r="40" spans="1:36" s="57" customFormat="1" ht="14.25" customHeight="1" x14ac:dyDescent="0.25">
      <c r="A40" s="61" t="s">
        <v>111</v>
      </c>
      <c r="B40" s="45" t="s">
        <v>112</v>
      </c>
      <c r="C40" s="165">
        <v>43894</v>
      </c>
      <c r="D40" s="55">
        <v>43991</v>
      </c>
      <c r="E40" s="55">
        <v>44019</v>
      </c>
      <c r="F40" s="164">
        <v>44110</v>
      </c>
      <c r="G40" s="375" t="s">
        <v>449</v>
      </c>
      <c r="H40" s="307"/>
      <c r="I40" s="270"/>
      <c r="J40" s="270"/>
      <c r="K40" s="270"/>
      <c r="L40" s="270"/>
      <c r="M40" s="270"/>
      <c r="N40" s="289">
        <f>Mileage!CT40</f>
        <v>3895</v>
      </c>
      <c r="O40" s="105"/>
      <c r="P40" s="172"/>
      <c r="Q40" s="172"/>
      <c r="R40" s="172"/>
      <c r="S40" s="172"/>
      <c r="T40" s="172"/>
      <c r="U40" s="172"/>
      <c r="V40" s="172"/>
      <c r="W40" s="172"/>
      <c r="X40" s="178"/>
      <c r="Y40" s="172"/>
      <c r="Z40" s="313"/>
      <c r="AA40" s="175"/>
      <c r="AB40" s="323"/>
      <c r="AC40" s="182"/>
      <c r="AD40" s="105"/>
      <c r="AE40" s="172"/>
      <c r="AF40" s="172"/>
      <c r="AG40" s="172"/>
      <c r="AH40" s="172"/>
      <c r="AI40" s="172"/>
      <c r="AJ40" s="172"/>
    </row>
    <row r="41" spans="1:36" s="57" customFormat="1" ht="14.25" customHeight="1" x14ac:dyDescent="0.25">
      <c r="A41" s="61" t="s">
        <v>116</v>
      </c>
      <c r="B41" s="45" t="s">
        <v>117</v>
      </c>
      <c r="C41" s="165">
        <v>43865</v>
      </c>
      <c r="D41" s="55">
        <v>44003</v>
      </c>
      <c r="E41" s="55"/>
      <c r="F41" s="164"/>
      <c r="G41" s="105"/>
      <c r="H41" s="307"/>
      <c r="I41" s="270"/>
      <c r="J41" s="270"/>
      <c r="K41" s="270"/>
      <c r="L41" s="270"/>
      <c r="M41" s="270"/>
      <c r="N41" s="289">
        <f>Mileage!CT41</f>
        <v>1931</v>
      </c>
      <c r="O41" s="105"/>
      <c r="P41" s="172"/>
      <c r="Q41" s="172"/>
      <c r="R41" s="172"/>
      <c r="S41" s="172"/>
      <c r="T41" s="172"/>
      <c r="U41" s="172"/>
      <c r="V41" s="172"/>
      <c r="W41" s="172"/>
      <c r="X41" s="178"/>
      <c r="Y41" s="172"/>
      <c r="Z41" s="313"/>
      <c r="AA41" s="175"/>
      <c r="AB41" s="323"/>
      <c r="AC41" s="182"/>
      <c r="AD41" s="105"/>
      <c r="AE41" s="172"/>
      <c r="AF41" s="172"/>
      <c r="AG41" s="172"/>
      <c r="AH41" s="172"/>
      <c r="AI41" s="172"/>
      <c r="AJ41" s="172"/>
    </row>
    <row r="42" spans="1:36" s="57" customFormat="1" ht="14.25" customHeight="1" x14ac:dyDescent="0.25">
      <c r="A42" s="40" t="s">
        <v>162</v>
      </c>
      <c r="B42" s="45" t="s">
        <v>193</v>
      </c>
      <c r="C42" s="165"/>
      <c r="D42" s="55"/>
      <c r="E42" s="55"/>
      <c r="F42" s="164"/>
      <c r="G42" s="105"/>
      <c r="H42" s="307"/>
      <c r="I42" s="270"/>
      <c r="J42" s="270"/>
      <c r="K42" s="270"/>
      <c r="L42" s="270"/>
      <c r="M42" s="270"/>
      <c r="N42" s="289">
        <f>Mileage!CT42</f>
        <v>551</v>
      </c>
      <c r="O42" s="105"/>
      <c r="P42" s="172"/>
      <c r="Q42" s="172"/>
      <c r="R42" s="172"/>
      <c r="S42" s="172"/>
      <c r="T42" s="172"/>
      <c r="U42" s="172"/>
      <c r="V42" s="172"/>
      <c r="W42" s="172"/>
      <c r="X42" s="178"/>
      <c r="Y42" s="172"/>
      <c r="Z42" s="178"/>
      <c r="AA42" s="175"/>
      <c r="AB42" s="323"/>
      <c r="AC42" s="182"/>
      <c r="AD42" s="105"/>
      <c r="AE42" s="172"/>
      <c r="AF42" s="172"/>
      <c r="AG42" s="172"/>
      <c r="AH42" s="172"/>
      <c r="AI42" s="172"/>
      <c r="AJ42" s="172"/>
    </row>
    <row r="43" spans="1:36" s="57" customFormat="1" ht="14.25" customHeight="1" x14ac:dyDescent="0.25">
      <c r="A43" s="61" t="s">
        <v>133</v>
      </c>
      <c r="B43" s="45" t="s">
        <v>153</v>
      </c>
      <c r="C43" s="165">
        <v>43865</v>
      </c>
      <c r="D43" s="55">
        <v>43991</v>
      </c>
      <c r="E43" s="55">
        <v>44019</v>
      </c>
      <c r="F43" s="164"/>
      <c r="G43" s="105"/>
      <c r="H43" s="307"/>
      <c r="I43" s="270"/>
      <c r="J43" s="270"/>
      <c r="K43" s="270"/>
      <c r="L43" s="270"/>
      <c r="M43" s="270"/>
      <c r="N43" s="289">
        <f>Mileage!CT43</f>
        <v>2187</v>
      </c>
      <c r="O43" s="105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8"/>
      <c r="AA43" s="175"/>
      <c r="AB43" s="323"/>
      <c r="AC43" s="182"/>
      <c r="AD43" s="105"/>
      <c r="AE43" s="172"/>
      <c r="AF43" s="172"/>
      <c r="AG43" s="172"/>
      <c r="AH43" s="172"/>
      <c r="AI43" s="172"/>
      <c r="AJ43" s="172"/>
    </row>
    <row r="44" spans="1:36" s="57" customFormat="1" ht="14.25" customHeight="1" x14ac:dyDescent="0.25">
      <c r="A44" s="62" t="s">
        <v>134</v>
      </c>
      <c r="B44" s="148" t="s">
        <v>463</v>
      </c>
      <c r="C44" s="165">
        <v>43837</v>
      </c>
      <c r="D44" s="55"/>
      <c r="E44" s="55"/>
      <c r="F44" s="164"/>
      <c r="G44" s="105"/>
      <c r="H44" s="307"/>
      <c r="I44" s="56"/>
      <c r="J44" s="56"/>
      <c r="K44" s="56"/>
      <c r="L44" s="56"/>
      <c r="M44" s="56"/>
      <c r="N44" s="64">
        <f>Mileage!CT44</f>
        <v>4664</v>
      </c>
      <c r="O44" s="105">
        <v>42866</v>
      </c>
      <c r="P44" s="175">
        <v>43449</v>
      </c>
      <c r="Q44" s="172">
        <v>43813</v>
      </c>
      <c r="R44" s="172"/>
      <c r="S44" s="172"/>
      <c r="T44" s="172"/>
      <c r="U44" s="172"/>
      <c r="V44" s="172"/>
      <c r="W44" s="172"/>
      <c r="X44" s="172"/>
      <c r="Y44" s="172"/>
      <c r="Z44" s="178"/>
      <c r="AA44" s="175"/>
      <c r="AB44" s="323"/>
      <c r="AC44" s="182"/>
      <c r="AD44" s="105"/>
      <c r="AE44" s="172"/>
      <c r="AF44" s="172"/>
      <c r="AG44" s="172"/>
      <c r="AH44" s="172"/>
      <c r="AI44" s="172"/>
      <c r="AJ44" s="172"/>
    </row>
    <row r="45" spans="1:36" s="57" customFormat="1" ht="14.25" customHeight="1" x14ac:dyDescent="0.25">
      <c r="A45" s="62" t="s">
        <v>136</v>
      </c>
      <c r="B45" s="45" t="s">
        <v>137</v>
      </c>
      <c r="C45" s="165">
        <v>43837</v>
      </c>
      <c r="D45" s="55">
        <v>43991</v>
      </c>
      <c r="E45" s="55">
        <v>44019</v>
      </c>
      <c r="F45" s="164">
        <v>44110</v>
      </c>
      <c r="G45" s="105"/>
      <c r="H45" s="307"/>
      <c r="I45" s="56"/>
      <c r="J45" s="56"/>
      <c r="K45" s="56"/>
      <c r="L45" s="56"/>
      <c r="M45" s="56"/>
      <c r="N45" s="64">
        <f>Mileage!CT45</f>
        <v>1897</v>
      </c>
      <c r="O45" s="105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8"/>
      <c r="AA45" s="175"/>
      <c r="AB45" s="323"/>
      <c r="AC45" s="182"/>
      <c r="AD45" s="105"/>
      <c r="AE45" s="172"/>
      <c r="AF45" s="172"/>
      <c r="AG45" s="172"/>
      <c r="AH45" s="172"/>
      <c r="AI45" s="172"/>
      <c r="AJ45" s="172"/>
    </row>
    <row r="46" spans="1:36" s="57" customFormat="1" ht="13.9" customHeight="1" x14ac:dyDescent="0.25">
      <c r="A46" s="62" t="s">
        <v>175</v>
      </c>
      <c r="B46" s="45" t="s">
        <v>176</v>
      </c>
      <c r="C46" s="165">
        <v>43894</v>
      </c>
      <c r="D46" s="55">
        <v>43991</v>
      </c>
      <c r="E46" s="55"/>
      <c r="F46" s="164"/>
      <c r="G46" s="105"/>
      <c r="H46" s="307"/>
      <c r="I46" s="56"/>
      <c r="J46" s="56"/>
      <c r="K46" s="56"/>
      <c r="L46" s="56"/>
      <c r="M46" s="56"/>
      <c r="N46" s="64">
        <f>Mileage!CT46</f>
        <v>1574</v>
      </c>
      <c r="O46" s="105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8"/>
      <c r="AA46" s="175"/>
      <c r="AB46" s="323"/>
      <c r="AC46" s="182"/>
      <c r="AD46" s="105"/>
      <c r="AE46" s="172"/>
      <c r="AF46" s="172"/>
      <c r="AG46" s="172"/>
      <c r="AH46" s="172"/>
      <c r="AI46" s="172"/>
      <c r="AJ46" s="172"/>
    </row>
    <row r="47" spans="1:36" s="57" customFormat="1" ht="14.25" customHeight="1" x14ac:dyDescent="0.25">
      <c r="A47" s="62" t="s">
        <v>154</v>
      </c>
      <c r="B47" s="302" t="s">
        <v>212</v>
      </c>
      <c r="C47" s="165">
        <v>43837</v>
      </c>
      <c r="D47" s="55">
        <v>43991</v>
      </c>
      <c r="E47" s="55">
        <v>44019</v>
      </c>
      <c r="F47" s="164">
        <v>44110</v>
      </c>
      <c r="G47" s="105" t="s">
        <v>381</v>
      </c>
      <c r="H47" s="307" t="s">
        <v>449</v>
      </c>
      <c r="I47" s="56" t="s">
        <v>163</v>
      </c>
      <c r="J47" s="56"/>
      <c r="K47" s="56"/>
      <c r="L47" s="56" t="s">
        <v>450</v>
      </c>
      <c r="M47" s="56"/>
      <c r="N47" s="64">
        <f>Mileage!CT47</f>
        <v>10898</v>
      </c>
      <c r="O47" s="105">
        <v>43718</v>
      </c>
      <c r="P47" s="172">
        <v>44201</v>
      </c>
      <c r="Q47" s="172">
        <v>44201</v>
      </c>
      <c r="R47" s="172">
        <v>44201</v>
      </c>
      <c r="S47" s="172">
        <v>44201</v>
      </c>
      <c r="T47" s="172"/>
      <c r="U47" s="172"/>
      <c r="V47" s="172"/>
      <c r="W47" s="172"/>
      <c r="X47" s="172"/>
      <c r="Y47" s="172"/>
      <c r="Z47" s="178"/>
      <c r="AA47" s="175"/>
      <c r="AB47" s="323"/>
      <c r="AC47" s="182"/>
      <c r="AD47" s="105"/>
      <c r="AE47" s="172"/>
      <c r="AF47" s="172"/>
      <c r="AG47" s="172"/>
      <c r="AH47" s="172"/>
      <c r="AI47" s="172"/>
      <c r="AJ47" s="172"/>
    </row>
    <row r="48" spans="1:36" s="57" customFormat="1" ht="14.25" customHeight="1" x14ac:dyDescent="0.25">
      <c r="A48" s="62" t="s">
        <v>149</v>
      </c>
      <c r="B48" s="119" t="s">
        <v>192</v>
      </c>
      <c r="C48" s="165">
        <v>43837</v>
      </c>
      <c r="D48" s="55">
        <v>44003</v>
      </c>
      <c r="E48" s="55">
        <v>44076</v>
      </c>
      <c r="F48" s="164">
        <v>44110</v>
      </c>
      <c r="G48" s="375" t="s">
        <v>449</v>
      </c>
      <c r="H48" s="307"/>
      <c r="I48" s="56"/>
      <c r="J48" s="56"/>
      <c r="K48" s="56"/>
      <c r="L48" s="56"/>
      <c r="M48" s="56"/>
      <c r="N48" s="64">
        <f>Mileage!CT48</f>
        <v>2132</v>
      </c>
      <c r="O48" s="105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8"/>
      <c r="AA48" s="175"/>
      <c r="AB48" s="323"/>
      <c r="AC48" s="182"/>
      <c r="AD48" s="105"/>
      <c r="AE48" s="172"/>
      <c r="AF48" s="172"/>
      <c r="AG48" s="172"/>
      <c r="AH48" s="172"/>
      <c r="AI48" s="172"/>
      <c r="AJ48" s="172"/>
    </row>
    <row r="49" spans="1:36" s="57" customFormat="1" ht="14.25" customHeight="1" x14ac:dyDescent="0.25">
      <c r="A49" s="62" t="s">
        <v>152</v>
      </c>
      <c r="B49" s="119" t="s">
        <v>151</v>
      </c>
      <c r="C49" s="165">
        <v>43837</v>
      </c>
      <c r="D49" s="55"/>
      <c r="E49" s="55">
        <v>44019</v>
      </c>
      <c r="F49" s="408"/>
      <c r="G49" s="105"/>
      <c r="H49" s="307"/>
      <c r="I49" s="56"/>
      <c r="J49" s="56"/>
      <c r="K49" s="56"/>
      <c r="L49" s="56"/>
      <c r="M49" s="56"/>
      <c r="N49" s="64">
        <f>Mileage!CT49</f>
        <v>362</v>
      </c>
      <c r="O49" s="105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8"/>
      <c r="AA49" s="175"/>
      <c r="AB49" s="323"/>
      <c r="AC49" s="182"/>
      <c r="AD49" s="105"/>
      <c r="AE49" s="172"/>
      <c r="AF49" s="172"/>
      <c r="AG49" s="172"/>
      <c r="AH49" s="172"/>
      <c r="AI49" s="172"/>
      <c r="AJ49" s="172"/>
    </row>
    <row r="50" spans="1:36" s="57" customFormat="1" ht="14.25" customHeight="1" x14ac:dyDescent="0.25">
      <c r="A50" s="62" t="s">
        <v>156</v>
      </c>
      <c r="B50" s="370" t="s">
        <v>157</v>
      </c>
      <c r="C50" s="165"/>
      <c r="D50" s="55">
        <v>43991</v>
      </c>
      <c r="E50" s="55">
        <v>44019</v>
      </c>
      <c r="F50" s="164">
        <v>44110</v>
      </c>
      <c r="G50" s="107" t="s">
        <v>326</v>
      </c>
      <c r="H50" s="307" t="s">
        <v>381</v>
      </c>
      <c r="I50" s="56" t="s">
        <v>163</v>
      </c>
      <c r="J50" s="56"/>
      <c r="K50" s="56" t="s">
        <v>422</v>
      </c>
      <c r="L50" s="56"/>
      <c r="M50" s="56" t="s">
        <v>104</v>
      </c>
      <c r="N50" s="64">
        <f>Mileage!CT50</f>
        <v>14007</v>
      </c>
      <c r="O50" s="105">
        <v>44061</v>
      </c>
      <c r="P50" s="172">
        <v>44201</v>
      </c>
      <c r="Q50" s="172">
        <v>44201</v>
      </c>
      <c r="R50" s="172">
        <v>44201</v>
      </c>
      <c r="S50" s="172"/>
      <c r="T50" s="172"/>
      <c r="U50" s="172"/>
      <c r="V50" s="172"/>
      <c r="W50" s="172"/>
      <c r="X50" s="172"/>
      <c r="Y50" s="172"/>
      <c r="Z50" s="178"/>
      <c r="AA50" s="175"/>
      <c r="AB50" s="323"/>
      <c r="AC50" s="182"/>
      <c r="AD50" s="105">
        <v>44030</v>
      </c>
      <c r="AE50" s="172"/>
      <c r="AF50" s="172"/>
      <c r="AG50" s="172"/>
      <c r="AH50" s="172"/>
      <c r="AI50" s="172"/>
      <c r="AJ50" s="172"/>
    </row>
    <row r="51" spans="1:36" s="57" customFormat="1" ht="14.25" customHeight="1" x14ac:dyDescent="0.25">
      <c r="A51" s="85" t="s">
        <v>166</v>
      </c>
      <c r="B51" s="121" t="s">
        <v>167</v>
      </c>
      <c r="C51" s="165"/>
      <c r="D51" s="55"/>
      <c r="E51" s="55"/>
      <c r="F51" s="164"/>
      <c r="G51" s="107"/>
      <c r="H51" s="307"/>
      <c r="I51" s="271"/>
      <c r="J51" s="271"/>
      <c r="K51" s="271"/>
      <c r="L51" s="271"/>
      <c r="M51" s="271"/>
      <c r="N51" s="64">
        <f>Mileage!CT51</f>
        <v>496</v>
      </c>
      <c r="O51" s="105"/>
      <c r="P51" s="172"/>
      <c r="Q51" s="172"/>
      <c r="R51" s="172"/>
      <c r="S51" s="172"/>
      <c r="T51" s="172"/>
      <c r="U51" s="172"/>
      <c r="V51" s="172"/>
      <c r="W51" s="172"/>
      <c r="X51" s="172"/>
      <c r="Y51" s="183"/>
      <c r="Z51" s="178"/>
      <c r="AA51" s="175"/>
      <c r="AB51" s="323"/>
      <c r="AC51" s="182"/>
      <c r="AD51" s="105"/>
      <c r="AE51" s="172"/>
      <c r="AF51" s="172"/>
      <c r="AG51" s="172"/>
      <c r="AH51" s="172"/>
      <c r="AI51" s="172"/>
      <c r="AJ51" s="172"/>
    </row>
    <row r="52" spans="1:36" s="83" customFormat="1" ht="14.25" customHeight="1" x14ac:dyDescent="0.25">
      <c r="A52" s="59" t="s">
        <v>186</v>
      </c>
      <c r="B52" s="121" t="s">
        <v>188</v>
      </c>
      <c r="C52" s="165"/>
      <c r="D52" s="55"/>
      <c r="E52" s="55"/>
      <c r="F52" s="164"/>
      <c r="G52" s="107"/>
      <c r="H52" s="307"/>
      <c r="I52" s="271"/>
      <c r="J52" s="271"/>
      <c r="K52" s="271"/>
      <c r="L52" s="271"/>
      <c r="M52" s="271"/>
      <c r="N52" s="64">
        <f>Mileage!CT74</f>
        <v>51083</v>
      </c>
      <c r="O52" s="105"/>
      <c r="P52" s="172"/>
      <c r="Q52" s="172"/>
      <c r="R52" s="172"/>
      <c r="S52" s="172"/>
      <c r="T52" s="172"/>
      <c r="U52" s="172"/>
      <c r="V52" s="172"/>
      <c r="W52" s="172"/>
      <c r="X52" s="172"/>
      <c r="Y52" s="183"/>
      <c r="Z52" s="178"/>
      <c r="AA52" s="175"/>
      <c r="AB52" s="323"/>
      <c r="AC52" s="182"/>
      <c r="AD52" s="105"/>
      <c r="AE52" s="172"/>
      <c r="AF52" s="172"/>
      <c r="AG52" s="172"/>
      <c r="AH52" s="172"/>
      <c r="AI52" s="172"/>
      <c r="AJ52" s="172"/>
    </row>
    <row r="53" spans="1:36" s="83" customFormat="1" ht="14.25" customHeight="1" x14ac:dyDescent="0.25">
      <c r="A53" s="59" t="s">
        <v>187</v>
      </c>
      <c r="B53" s="121" t="s">
        <v>189</v>
      </c>
      <c r="C53" s="165"/>
      <c r="D53" s="55"/>
      <c r="E53" s="55"/>
      <c r="F53" s="164"/>
      <c r="G53" s="107"/>
      <c r="H53" s="307"/>
      <c r="I53" s="271"/>
      <c r="J53" s="271"/>
      <c r="K53" s="271"/>
      <c r="L53" s="271"/>
      <c r="M53" s="271"/>
      <c r="N53" s="290">
        <f>Mileage!CT53</f>
        <v>57</v>
      </c>
      <c r="O53" s="105"/>
      <c r="P53" s="172"/>
      <c r="Q53" s="172"/>
      <c r="R53" s="172"/>
      <c r="S53" s="172"/>
      <c r="T53" s="172"/>
      <c r="U53" s="172"/>
      <c r="V53" s="172"/>
      <c r="W53" s="172"/>
      <c r="X53" s="172"/>
      <c r="Y53" s="183"/>
      <c r="Z53" s="178"/>
      <c r="AA53" s="175"/>
      <c r="AB53" s="323"/>
      <c r="AC53" s="182"/>
      <c r="AD53" s="105"/>
      <c r="AE53" s="172"/>
      <c r="AF53" s="172"/>
      <c r="AG53" s="172"/>
      <c r="AH53" s="172"/>
      <c r="AI53" s="172"/>
      <c r="AJ53" s="172"/>
    </row>
    <row r="54" spans="1:36" s="83" customFormat="1" ht="14.25" customHeight="1" x14ac:dyDescent="0.25">
      <c r="A54" s="59" t="s">
        <v>190</v>
      </c>
      <c r="B54" s="121" t="s">
        <v>191</v>
      </c>
      <c r="C54" s="165"/>
      <c r="D54" s="55"/>
      <c r="E54" s="55"/>
      <c r="F54" s="164"/>
      <c r="G54" s="107"/>
      <c r="H54" s="307"/>
      <c r="I54" s="271"/>
      <c r="J54" s="271"/>
      <c r="K54" s="271"/>
      <c r="L54" s="271"/>
      <c r="M54" s="271"/>
      <c r="N54" s="290">
        <f>Mileage!CT54</f>
        <v>704</v>
      </c>
      <c r="O54" s="105"/>
      <c r="P54" s="172"/>
      <c r="Q54" s="172"/>
      <c r="R54" s="172"/>
      <c r="S54" s="172"/>
      <c r="T54" s="172"/>
      <c r="U54" s="172"/>
      <c r="V54" s="172"/>
      <c r="W54" s="172"/>
      <c r="X54" s="172"/>
      <c r="Y54" s="183"/>
      <c r="Z54" s="178"/>
      <c r="AA54" s="175"/>
      <c r="AB54" s="323"/>
      <c r="AC54" s="182"/>
      <c r="AD54" s="105"/>
      <c r="AE54" s="172"/>
      <c r="AF54" s="172"/>
      <c r="AG54" s="172"/>
      <c r="AH54" s="172"/>
      <c r="AI54" s="172"/>
      <c r="AJ54" s="172"/>
    </row>
    <row r="55" spans="1:36" s="83" customFormat="1" ht="14.25" customHeight="1" x14ac:dyDescent="0.25">
      <c r="A55" s="157" t="s">
        <v>201</v>
      </c>
      <c r="B55" s="51" t="s">
        <v>203</v>
      </c>
      <c r="C55" s="165">
        <v>43894</v>
      </c>
      <c r="D55" s="55">
        <v>44003</v>
      </c>
      <c r="E55" s="55"/>
      <c r="F55" s="164"/>
      <c r="G55" s="107"/>
      <c r="H55" s="307"/>
      <c r="I55" s="271"/>
      <c r="J55" s="271"/>
      <c r="K55" s="271"/>
      <c r="L55" s="271"/>
      <c r="M55" s="271"/>
      <c r="N55" s="112">
        <f>Mileage!CT55</f>
        <v>520</v>
      </c>
      <c r="O55" s="105"/>
      <c r="P55" s="172"/>
      <c r="Q55" s="172"/>
      <c r="R55" s="172"/>
      <c r="S55" s="172"/>
      <c r="T55" s="172"/>
      <c r="U55" s="172"/>
      <c r="V55" s="172"/>
      <c r="W55" s="172"/>
      <c r="X55" s="172"/>
      <c r="Y55" s="183"/>
      <c r="Z55" s="178"/>
      <c r="AA55" s="175"/>
      <c r="AB55" s="323"/>
      <c r="AC55" s="182"/>
      <c r="AD55" s="105"/>
      <c r="AE55" s="172"/>
      <c r="AF55" s="172"/>
      <c r="AG55" s="172"/>
      <c r="AH55" s="172"/>
      <c r="AI55" s="172"/>
      <c r="AJ55" s="172"/>
    </row>
    <row r="56" spans="1:36" s="83" customFormat="1" ht="14.25" customHeight="1" x14ac:dyDescent="0.25">
      <c r="A56" s="157" t="s">
        <v>202</v>
      </c>
      <c r="B56" s="51" t="s">
        <v>204</v>
      </c>
      <c r="C56" s="165">
        <v>43894</v>
      </c>
      <c r="D56" s="55">
        <v>43991</v>
      </c>
      <c r="E56" s="167"/>
      <c r="F56" s="409"/>
      <c r="G56" s="374"/>
      <c r="H56" s="307"/>
      <c r="I56" s="271"/>
      <c r="J56" s="271"/>
      <c r="K56" s="271"/>
      <c r="L56" s="271"/>
      <c r="M56" s="271"/>
      <c r="N56" s="113">
        <f>Mileage!CT56</f>
        <v>469</v>
      </c>
      <c r="O56" s="105"/>
      <c r="P56" s="172"/>
      <c r="Q56" s="172"/>
      <c r="R56" s="172"/>
      <c r="S56" s="172"/>
      <c r="T56" s="172"/>
      <c r="U56" s="172"/>
      <c r="V56" s="172"/>
      <c r="W56" s="172"/>
      <c r="X56" s="172"/>
      <c r="Y56" s="183"/>
      <c r="Z56" s="178"/>
      <c r="AA56" s="175"/>
      <c r="AB56" s="323"/>
      <c r="AC56" s="182"/>
      <c r="AD56" s="105"/>
      <c r="AE56" s="172"/>
      <c r="AF56" s="172"/>
      <c r="AG56" s="172"/>
      <c r="AH56" s="172"/>
      <c r="AI56" s="172"/>
      <c r="AJ56" s="172"/>
    </row>
    <row r="57" spans="1:36" s="57" customFormat="1" ht="14.25" customHeight="1" x14ac:dyDescent="0.25">
      <c r="A57" s="158" t="s">
        <v>210</v>
      </c>
      <c r="B57" s="70" t="s">
        <v>211</v>
      </c>
      <c r="C57" s="166">
        <v>43894</v>
      </c>
      <c r="D57" s="261">
        <v>43991</v>
      </c>
      <c r="E57" s="63"/>
      <c r="F57" s="410">
        <v>44139</v>
      </c>
      <c r="G57" s="105"/>
      <c r="H57" s="308"/>
      <c r="I57" s="272"/>
      <c r="J57" s="270"/>
      <c r="K57" s="273"/>
      <c r="L57" s="270"/>
      <c r="M57" s="273"/>
      <c r="N57" s="59">
        <f>Mileage!CT57</f>
        <v>748</v>
      </c>
      <c r="O57" s="193"/>
      <c r="P57" s="179"/>
      <c r="Q57" s="194"/>
      <c r="R57" s="179"/>
      <c r="S57" s="194"/>
      <c r="T57" s="179"/>
      <c r="U57" s="194"/>
      <c r="V57" s="179"/>
      <c r="W57" s="194"/>
      <c r="X57" s="179"/>
      <c r="Y57" s="194"/>
      <c r="Z57" s="181"/>
      <c r="AA57" s="320"/>
      <c r="AB57" s="324"/>
      <c r="AC57" s="317"/>
      <c r="AD57" s="192"/>
      <c r="AE57" s="194"/>
      <c r="AF57" s="179"/>
      <c r="AG57" s="194"/>
      <c r="AH57" s="179"/>
      <c r="AI57" s="194"/>
      <c r="AJ57" s="195"/>
    </row>
    <row r="58" spans="1:36" s="57" customFormat="1" ht="14.25" customHeight="1" x14ac:dyDescent="0.25">
      <c r="A58" s="158" t="s">
        <v>364</v>
      </c>
      <c r="B58" s="70" t="s">
        <v>396</v>
      </c>
      <c r="C58" s="166"/>
      <c r="D58" s="261"/>
      <c r="E58" s="63">
        <v>44048</v>
      </c>
      <c r="F58" s="410"/>
      <c r="G58" s="105"/>
      <c r="H58" s="308"/>
      <c r="I58" s="272"/>
      <c r="J58" s="270"/>
      <c r="K58" s="273"/>
      <c r="L58" s="270"/>
      <c r="M58" s="273"/>
      <c r="N58" s="64">
        <f>Mileage!CT58</f>
        <v>34</v>
      </c>
      <c r="O58" s="193"/>
      <c r="P58" s="179"/>
      <c r="Q58" s="194"/>
      <c r="R58" s="179"/>
      <c r="S58" s="194"/>
      <c r="T58" s="179"/>
      <c r="U58" s="194"/>
      <c r="V58" s="179"/>
      <c r="W58" s="194"/>
      <c r="X58" s="179"/>
      <c r="Y58" s="194"/>
      <c r="Z58" s="181"/>
      <c r="AA58" s="320"/>
      <c r="AB58" s="324"/>
      <c r="AC58" s="317"/>
      <c r="AD58" s="192"/>
      <c r="AE58" s="194"/>
      <c r="AF58" s="179"/>
      <c r="AG58" s="194"/>
      <c r="AH58" s="179"/>
      <c r="AI58" s="194"/>
      <c r="AJ58" s="195"/>
    </row>
    <row r="59" spans="1:36" s="57" customFormat="1" ht="14.25" customHeight="1" x14ac:dyDescent="0.25">
      <c r="A59" s="59" t="s">
        <v>213</v>
      </c>
      <c r="B59" s="51" t="s">
        <v>217</v>
      </c>
      <c r="C59" s="168"/>
      <c r="D59" s="263"/>
      <c r="E59" s="63"/>
      <c r="F59" s="410"/>
      <c r="G59" s="105"/>
      <c r="H59" s="307"/>
      <c r="I59" s="274"/>
      <c r="J59" s="56"/>
      <c r="K59" s="275"/>
      <c r="L59" s="56"/>
      <c r="M59" s="275"/>
      <c r="N59" s="64">
        <f>Mileage!CT59</f>
        <v>26</v>
      </c>
      <c r="O59" s="196"/>
      <c r="P59" s="172"/>
      <c r="Q59" s="197"/>
      <c r="R59" s="172"/>
      <c r="S59" s="197"/>
      <c r="T59" s="172"/>
      <c r="U59" s="197"/>
      <c r="V59" s="172"/>
      <c r="W59" s="197"/>
      <c r="X59" s="172"/>
      <c r="Y59" s="197"/>
      <c r="Z59" s="178"/>
      <c r="AA59" s="320"/>
      <c r="AB59" s="324"/>
      <c r="AC59" s="317"/>
      <c r="AD59" s="105"/>
      <c r="AE59" s="197"/>
      <c r="AF59" s="172"/>
      <c r="AG59" s="197"/>
      <c r="AH59" s="172"/>
      <c r="AI59" s="197"/>
      <c r="AJ59" s="198"/>
    </row>
    <row r="60" spans="1:36" s="57" customFormat="1" ht="14.25" customHeight="1" x14ac:dyDescent="0.25">
      <c r="A60" s="59" t="s">
        <v>214</v>
      </c>
      <c r="B60" s="151" t="s">
        <v>218</v>
      </c>
      <c r="C60" s="168">
        <v>43837</v>
      </c>
      <c r="D60" s="263">
        <v>43991</v>
      </c>
      <c r="E60" s="63">
        <v>44019</v>
      </c>
      <c r="F60" s="410">
        <v>44110</v>
      </c>
      <c r="G60" s="105" t="s">
        <v>380</v>
      </c>
      <c r="H60" s="307" t="s">
        <v>449</v>
      </c>
      <c r="I60" s="274" t="s">
        <v>141</v>
      </c>
      <c r="J60" s="56"/>
      <c r="K60" s="275"/>
      <c r="L60" s="56"/>
      <c r="M60" s="275"/>
      <c r="N60" s="64">
        <f>Mileage!CT60</f>
        <v>1702</v>
      </c>
      <c r="O60" s="196">
        <v>43813</v>
      </c>
      <c r="P60" s="172">
        <v>44201</v>
      </c>
      <c r="Q60" s="197"/>
      <c r="R60" s="172"/>
      <c r="S60" s="197"/>
      <c r="T60" s="172"/>
      <c r="U60" s="197"/>
      <c r="V60" s="172"/>
      <c r="W60" s="197"/>
      <c r="X60" s="172"/>
      <c r="Y60" s="197"/>
      <c r="Z60" s="178"/>
      <c r="AA60" s="320"/>
      <c r="AB60" s="324"/>
      <c r="AC60" s="317"/>
      <c r="AD60" s="105">
        <v>44030</v>
      </c>
      <c r="AE60" s="197"/>
      <c r="AF60" s="172"/>
      <c r="AG60" s="197"/>
      <c r="AH60" s="172"/>
      <c r="AI60" s="197"/>
      <c r="AJ60" s="198"/>
    </row>
    <row r="61" spans="1:36" s="57" customFormat="1" ht="14.25" customHeight="1" x14ac:dyDescent="0.25">
      <c r="A61" s="59" t="s">
        <v>215</v>
      </c>
      <c r="B61" s="151" t="s">
        <v>219</v>
      </c>
      <c r="C61" s="168">
        <v>43865</v>
      </c>
      <c r="D61" s="263"/>
      <c r="E61" s="63"/>
      <c r="F61" s="410"/>
      <c r="G61" s="105"/>
      <c r="H61" s="307"/>
      <c r="I61" s="274"/>
      <c r="J61" s="56"/>
      <c r="K61" s="275"/>
      <c r="L61" s="56"/>
      <c r="M61" s="275"/>
      <c r="N61" s="64">
        <f>Mileage!CT61</f>
        <v>309</v>
      </c>
      <c r="O61" s="196">
        <v>43865</v>
      </c>
      <c r="P61" s="172"/>
      <c r="Q61" s="197"/>
      <c r="R61" s="172"/>
      <c r="S61" s="197"/>
      <c r="T61" s="172"/>
      <c r="U61" s="197"/>
      <c r="V61" s="172"/>
      <c r="W61" s="197"/>
      <c r="X61" s="172"/>
      <c r="Y61" s="197"/>
      <c r="Z61" s="178"/>
      <c r="AA61" s="320"/>
      <c r="AB61" s="324"/>
      <c r="AC61" s="317"/>
      <c r="AD61" s="105"/>
      <c r="AE61" s="197"/>
      <c r="AF61" s="172"/>
      <c r="AG61" s="197"/>
      <c r="AH61" s="172"/>
      <c r="AI61" s="197"/>
      <c r="AJ61" s="198"/>
    </row>
    <row r="62" spans="1:36" s="57" customFormat="1" ht="14.25" customHeight="1" x14ac:dyDescent="0.25">
      <c r="A62" s="59" t="s">
        <v>216</v>
      </c>
      <c r="B62" s="151" t="s">
        <v>220</v>
      </c>
      <c r="C62" s="168">
        <v>43837</v>
      </c>
      <c r="D62" s="263">
        <v>43991</v>
      </c>
      <c r="E62" s="63">
        <v>44019</v>
      </c>
      <c r="F62" s="410">
        <v>44110</v>
      </c>
      <c r="G62" s="105" t="s">
        <v>326</v>
      </c>
      <c r="H62" s="307" t="s">
        <v>380</v>
      </c>
      <c r="I62" s="274"/>
      <c r="J62" s="56"/>
      <c r="K62" s="275"/>
      <c r="L62" s="56"/>
      <c r="M62" s="275" t="s">
        <v>104</v>
      </c>
      <c r="N62" s="64">
        <f>Mileage!CT62</f>
        <v>4345</v>
      </c>
      <c r="O62" s="196">
        <v>43813</v>
      </c>
      <c r="P62" s="172">
        <v>44201</v>
      </c>
      <c r="Q62" s="197">
        <v>44201</v>
      </c>
      <c r="R62" s="172"/>
      <c r="S62" s="197"/>
      <c r="T62" s="172"/>
      <c r="U62" s="197"/>
      <c r="V62" s="172"/>
      <c r="W62" s="197"/>
      <c r="X62" s="172"/>
      <c r="Y62" s="197"/>
      <c r="Z62" s="178"/>
      <c r="AA62" s="320"/>
      <c r="AB62" s="324"/>
      <c r="AC62" s="317"/>
      <c r="AD62" s="105">
        <v>44037</v>
      </c>
      <c r="AE62" s="197"/>
      <c r="AF62" s="172"/>
      <c r="AG62" s="197"/>
      <c r="AH62" s="172"/>
      <c r="AI62" s="197"/>
      <c r="AJ62" s="198"/>
    </row>
    <row r="63" spans="1:36" s="57" customFormat="1" ht="14.25" customHeight="1" x14ac:dyDescent="0.25">
      <c r="A63" s="59" t="s">
        <v>249</v>
      </c>
      <c r="B63" s="64" t="s">
        <v>250</v>
      </c>
      <c r="C63" s="169">
        <v>43837</v>
      </c>
      <c r="D63" s="263"/>
      <c r="E63" s="63">
        <v>44019</v>
      </c>
      <c r="F63" s="410"/>
      <c r="G63" s="105"/>
      <c r="H63" s="307"/>
      <c r="I63" s="274"/>
      <c r="J63" s="56"/>
      <c r="K63" s="275"/>
      <c r="L63" s="56"/>
      <c r="M63" s="275"/>
      <c r="N63" s="64">
        <f>Mileage!CT63</f>
        <v>329</v>
      </c>
      <c r="O63" s="196"/>
      <c r="P63" s="172"/>
      <c r="Q63" s="197"/>
      <c r="R63" s="172"/>
      <c r="S63" s="197"/>
      <c r="T63" s="172"/>
      <c r="U63" s="197"/>
      <c r="V63" s="172"/>
      <c r="W63" s="197"/>
      <c r="X63" s="172"/>
      <c r="Y63" s="197"/>
      <c r="Z63" s="178"/>
      <c r="AA63" s="320"/>
      <c r="AB63" s="324"/>
      <c r="AC63" s="317"/>
      <c r="AD63" s="105"/>
      <c r="AE63" s="197"/>
      <c r="AF63" s="172"/>
      <c r="AG63" s="197"/>
      <c r="AH63" s="172"/>
      <c r="AI63" s="197"/>
      <c r="AJ63" s="198"/>
    </row>
    <row r="64" spans="1:36" s="57" customFormat="1" ht="14.25" customHeight="1" x14ac:dyDescent="0.25">
      <c r="A64" s="59" t="s">
        <v>247</v>
      </c>
      <c r="B64" s="64" t="s">
        <v>248</v>
      </c>
      <c r="C64" s="169">
        <v>43837</v>
      </c>
      <c r="D64" s="263"/>
      <c r="E64" s="63"/>
      <c r="F64" s="410"/>
      <c r="G64" s="105"/>
      <c r="H64" s="307"/>
      <c r="I64" s="274"/>
      <c r="J64" s="56"/>
      <c r="K64" s="275"/>
      <c r="L64" s="56"/>
      <c r="M64" s="275"/>
      <c r="N64" s="64">
        <f>Mileage!CT64</f>
        <v>195</v>
      </c>
      <c r="O64" s="196"/>
      <c r="P64" s="172"/>
      <c r="Q64" s="197"/>
      <c r="R64" s="172"/>
      <c r="S64" s="197"/>
      <c r="T64" s="172"/>
      <c r="U64" s="197"/>
      <c r="V64" s="172"/>
      <c r="W64" s="197"/>
      <c r="X64" s="172"/>
      <c r="Y64" s="197"/>
      <c r="Z64" s="178"/>
      <c r="AA64" s="320"/>
      <c r="AB64" s="324"/>
      <c r="AC64" s="317"/>
      <c r="AD64" s="105"/>
      <c r="AE64" s="197"/>
      <c r="AF64" s="172"/>
      <c r="AG64" s="197"/>
      <c r="AH64" s="172"/>
      <c r="AI64" s="197"/>
      <c r="AJ64" s="198"/>
    </row>
    <row r="65" spans="1:36" s="57" customFormat="1" ht="14.25" customHeight="1" x14ac:dyDescent="0.25">
      <c r="A65" s="69" t="s">
        <v>252</v>
      </c>
      <c r="B65" s="303" t="s">
        <v>253</v>
      </c>
      <c r="C65" s="169">
        <v>43894</v>
      </c>
      <c r="D65" s="263">
        <v>43991</v>
      </c>
      <c r="E65" s="63">
        <v>44019</v>
      </c>
      <c r="F65" s="410">
        <v>44110</v>
      </c>
      <c r="G65" s="375" t="s">
        <v>449</v>
      </c>
      <c r="H65" s="309" t="s">
        <v>460</v>
      </c>
      <c r="I65" s="276"/>
      <c r="J65" s="271"/>
      <c r="K65" s="277"/>
      <c r="L65" s="271"/>
      <c r="M65" s="277"/>
      <c r="N65" s="64">
        <f>Mileage!CT65</f>
        <v>828</v>
      </c>
      <c r="O65" s="199">
        <v>44076</v>
      </c>
      <c r="P65" s="183"/>
      <c r="Q65" s="200"/>
      <c r="R65" s="183"/>
      <c r="S65" s="200"/>
      <c r="T65" s="183"/>
      <c r="U65" s="200"/>
      <c r="V65" s="183"/>
      <c r="W65" s="200"/>
      <c r="X65" s="183"/>
      <c r="Y65" s="200"/>
      <c r="Z65" s="201"/>
      <c r="AA65" s="320"/>
      <c r="AB65" s="324"/>
      <c r="AC65" s="317"/>
      <c r="AD65" s="107"/>
      <c r="AE65" s="200"/>
      <c r="AF65" s="183"/>
      <c r="AG65" s="200"/>
      <c r="AH65" s="183"/>
      <c r="AI65" s="200"/>
      <c r="AJ65" s="202"/>
    </row>
    <row r="66" spans="1:36" s="57" customFormat="1" ht="14.25" customHeight="1" x14ac:dyDescent="0.25">
      <c r="A66" s="59" t="s">
        <v>261</v>
      </c>
      <c r="B66" s="303" t="s">
        <v>262</v>
      </c>
      <c r="C66" s="169">
        <v>43894</v>
      </c>
      <c r="D66" s="263">
        <v>44019</v>
      </c>
      <c r="E66" s="63">
        <v>44019</v>
      </c>
      <c r="F66" s="410">
        <v>44139</v>
      </c>
      <c r="G66" s="375" t="s">
        <v>449</v>
      </c>
      <c r="H66" s="307" t="s">
        <v>142</v>
      </c>
      <c r="I66" s="274"/>
      <c r="J66" s="56"/>
      <c r="K66" s="275"/>
      <c r="L66" s="56"/>
      <c r="M66" s="275"/>
      <c r="N66" s="64">
        <f>Mileage!CT66</f>
        <v>2255</v>
      </c>
      <c r="O66" s="196">
        <v>44101</v>
      </c>
      <c r="P66" s="172">
        <v>44201</v>
      </c>
      <c r="Q66" s="197"/>
      <c r="R66" s="172"/>
      <c r="S66" s="197"/>
      <c r="T66" s="172"/>
      <c r="U66" s="197"/>
      <c r="V66" s="172"/>
      <c r="W66" s="197"/>
      <c r="X66" s="172"/>
      <c r="Y66" s="197"/>
      <c r="Z66" s="178"/>
      <c r="AA66" s="320"/>
      <c r="AB66" s="324"/>
      <c r="AC66" s="317"/>
      <c r="AD66" s="107"/>
      <c r="AE66" s="197"/>
      <c r="AF66" s="172"/>
      <c r="AG66" s="197"/>
      <c r="AH66" s="172"/>
      <c r="AI66" s="197"/>
      <c r="AJ66" s="198"/>
    </row>
    <row r="67" spans="1:36" s="57" customFormat="1" ht="14.25" customHeight="1" x14ac:dyDescent="0.25">
      <c r="A67" s="59" t="s">
        <v>263</v>
      </c>
      <c r="B67" s="303" t="s">
        <v>264</v>
      </c>
      <c r="C67" s="169">
        <v>43894</v>
      </c>
      <c r="D67" s="263"/>
      <c r="E67" s="63"/>
      <c r="F67" s="410">
        <v>44110</v>
      </c>
      <c r="G67" s="375" t="s">
        <v>449</v>
      </c>
      <c r="H67" s="309"/>
      <c r="I67" s="274"/>
      <c r="J67" s="56"/>
      <c r="K67" s="275"/>
      <c r="L67" s="56"/>
      <c r="M67" s="275"/>
      <c r="N67" s="64">
        <f>Mileage!CT67</f>
        <v>1694</v>
      </c>
      <c r="O67" s="196">
        <v>43967</v>
      </c>
      <c r="P67" s="297"/>
      <c r="Q67" s="197"/>
      <c r="R67" s="172"/>
      <c r="S67" s="197"/>
      <c r="T67" s="172"/>
      <c r="U67" s="197"/>
      <c r="V67" s="172"/>
      <c r="W67" s="197"/>
      <c r="X67" s="172"/>
      <c r="Y67" s="197"/>
      <c r="Z67" s="178"/>
      <c r="AA67" s="320"/>
      <c r="AB67" s="324"/>
      <c r="AC67" s="317"/>
      <c r="AD67" s="107"/>
      <c r="AE67" s="197"/>
      <c r="AF67" s="172"/>
      <c r="AG67" s="197"/>
      <c r="AH67" s="172"/>
      <c r="AI67" s="197"/>
      <c r="AJ67" s="198"/>
    </row>
    <row r="68" spans="1:36" s="57" customFormat="1" ht="14.25" customHeight="1" x14ac:dyDescent="0.25">
      <c r="A68" s="59" t="s">
        <v>254</v>
      </c>
      <c r="B68" s="304" t="s">
        <v>135</v>
      </c>
      <c r="C68" s="102">
        <v>43837</v>
      </c>
      <c r="D68" s="63">
        <v>43991</v>
      </c>
      <c r="E68" s="63">
        <v>44019</v>
      </c>
      <c r="F68" s="410">
        <v>44110</v>
      </c>
      <c r="G68" s="105" t="s">
        <v>380</v>
      </c>
      <c r="H68" s="307" t="s">
        <v>142</v>
      </c>
      <c r="I68" s="278" t="s">
        <v>141</v>
      </c>
      <c r="J68" s="56"/>
      <c r="K68" s="56" t="s">
        <v>422</v>
      </c>
      <c r="L68" s="56"/>
      <c r="M68" s="56" t="s">
        <v>445</v>
      </c>
      <c r="N68" s="64">
        <f>Mileage!CT68</f>
        <v>9630</v>
      </c>
      <c r="O68" s="105">
        <v>43748</v>
      </c>
      <c r="P68" s="172">
        <v>44201</v>
      </c>
      <c r="Q68" s="172">
        <v>44201</v>
      </c>
      <c r="R68" s="172">
        <v>44201</v>
      </c>
      <c r="S68" s="172"/>
      <c r="T68" s="172"/>
      <c r="U68" s="172"/>
      <c r="V68" s="172"/>
      <c r="W68" s="172"/>
      <c r="X68" s="172"/>
      <c r="Y68" s="172"/>
      <c r="Z68" s="178"/>
      <c r="AA68" s="175"/>
      <c r="AB68" s="323"/>
      <c r="AC68" s="182"/>
      <c r="AD68" s="105">
        <v>43813</v>
      </c>
      <c r="AE68" s="172">
        <v>44030</v>
      </c>
      <c r="AF68" s="172"/>
      <c r="AG68" s="172"/>
      <c r="AH68" s="172"/>
      <c r="AI68" s="172"/>
      <c r="AJ68" s="172"/>
    </row>
    <row r="69" spans="1:36" s="57" customFormat="1" ht="14.25" customHeight="1" x14ac:dyDescent="0.25">
      <c r="A69" s="429" t="s">
        <v>311</v>
      </c>
      <c r="B69" s="264" t="s">
        <v>314</v>
      </c>
      <c r="C69" s="265"/>
      <c r="D69" s="266">
        <v>44003</v>
      </c>
      <c r="E69" s="266">
        <v>44019</v>
      </c>
      <c r="F69" s="411">
        <v>44139</v>
      </c>
      <c r="G69" s="375" t="s">
        <v>449</v>
      </c>
      <c r="H69" s="309"/>
      <c r="I69" s="279"/>
      <c r="J69" s="271"/>
      <c r="K69" s="271"/>
      <c r="L69" s="271"/>
      <c r="M69" s="271"/>
      <c r="N69" s="64">
        <f>Mileage!CT69</f>
        <v>510</v>
      </c>
      <c r="O69" s="107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201"/>
      <c r="AA69" s="175"/>
      <c r="AB69" s="323"/>
      <c r="AC69" s="182"/>
      <c r="AD69" s="107"/>
      <c r="AE69" s="183"/>
      <c r="AF69" s="180"/>
      <c r="AG69" s="170"/>
      <c r="AH69" s="170"/>
      <c r="AI69" s="170"/>
      <c r="AJ69" s="170"/>
    </row>
    <row r="70" spans="1:36" s="57" customFormat="1" ht="14.25" customHeight="1" x14ac:dyDescent="0.25">
      <c r="A70" s="59" t="s">
        <v>322</v>
      </c>
      <c r="B70" s="303" t="s">
        <v>325</v>
      </c>
      <c r="C70" s="169"/>
      <c r="D70" s="263">
        <v>43991</v>
      </c>
      <c r="E70" s="63">
        <v>44019</v>
      </c>
      <c r="F70" s="410">
        <v>44110</v>
      </c>
      <c r="G70" s="105" t="s">
        <v>326</v>
      </c>
      <c r="H70" s="307" t="s">
        <v>449</v>
      </c>
      <c r="I70" s="274"/>
      <c r="J70" s="56"/>
      <c r="K70" s="275"/>
      <c r="L70" s="56"/>
      <c r="M70" s="275"/>
      <c r="N70" s="64">
        <f>Mileage!CT70</f>
        <v>655</v>
      </c>
      <c r="O70" s="196">
        <v>44076</v>
      </c>
      <c r="P70" s="172"/>
      <c r="Q70" s="197"/>
      <c r="R70" s="172"/>
      <c r="S70" s="197"/>
      <c r="T70" s="172"/>
      <c r="U70" s="197"/>
      <c r="V70" s="172"/>
      <c r="W70" s="197"/>
      <c r="X70" s="172"/>
      <c r="Y70" s="197"/>
      <c r="Z70" s="178"/>
      <c r="AA70" s="320"/>
      <c r="AB70" s="324"/>
      <c r="AC70" s="317"/>
      <c r="AD70" s="105"/>
      <c r="AE70" s="197"/>
      <c r="AF70" s="172"/>
      <c r="AG70" s="197"/>
      <c r="AH70" s="172"/>
      <c r="AI70" s="197"/>
      <c r="AJ70" s="198"/>
    </row>
    <row r="71" spans="1:36" s="57" customFormat="1" ht="14.25" customHeight="1" x14ac:dyDescent="0.25">
      <c r="A71" s="430" t="s">
        <v>415</v>
      </c>
      <c r="B71" s="64" t="s">
        <v>416</v>
      </c>
      <c r="C71" s="356"/>
      <c r="D71" s="261"/>
      <c r="E71" s="357">
        <v>44076</v>
      </c>
      <c r="F71" s="412"/>
      <c r="G71" s="375"/>
      <c r="H71" s="309"/>
      <c r="I71" s="276"/>
      <c r="J71" s="271"/>
      <c r="K71" s="277"/>
      <c r="L71" s="271"/>
      <c r="M71" s="277"/>
      <c r="N71" s="64">
        <f>Mileage!CT71</f>
        <v>15</v>
      </c>
      <c r="O71" s="199"/>
      <c r="P71" s="183"/>
      <c r="Q71" s="200"/>
      <c r="R71" s="183"/>
      <c r="S71" s="200"/>
      <c r="T71" s="183"/>
      <c r="U71" s="200"/>
      <c r="V71" s="183"/>
      <c r="W71" s="200"/>
      <c r="X71" s="183"/>
      <c r="Y71" s="200"/>
      <c r="Z71" s="201"/>
      <c r="AA71" s="320"/>
      <c r="AB71" s="324"/>
      <c r="AC71" s="317"/>
      <c r="AD71" s="107"/>
      <c r="AE71" s="200"/>
      <c r="AF71" s="183"/>
      <c r="AG71" s="200"/>
      <c r="AH71" s="183"/>
      <c r="AI71" s="200"/>
      <c r="AJ71" s="202"/>
    </row>
    <row r="72" spans="1:36" s="57" customFormat="1" ht="14.25" customHeight="1" x14ac:dyDescent="0.25">
      <c r="A72" s="430" t="s">
        <v>417</v>
      </c>
      <c r="B72" s="64" t="s">
        <v>418</v>
      </c>
      <c r="C72" s="356"/>
      <c r="D72" s="261"/>
      <c r="E72" s="357">
        <v>44076</v>
      </c>
      <c r="F72" s="412">
        <v>44110</v>
      </c>
      <c r="G72" s="107"/>
      <c r="H72" s="309"/>
      <c r="I72" s="276"/>
      <c r="J72" s="271"/>
      <c r="K72" s="277"/>
      <c r="L72" s="271"/>
      <c r="M72" s="277"/>
      <c r="N72" s="64">
        <f>Mileage!CT72</f>
        <v>108</v>
      </c>
      <c r="O72" s="199"/>
      <c r="P72" s="183"/>
      <c r="Q72" s="200"/>
      <c r="R72" s="183"/>
      <c r="S72" s="200"/>
      <c r="T72" s="183"/>
      <c r="U72" s="200"/>
      <c r="V72" s="183"/>
      <c r="W72" s="200"/>
      <c r="X72" s="183"/>
      <c r="Y72" s="200"/>
      <c r="Z72" s="201"/>
      <c r="AA72" s="320"/>
      <c r="AB72" s="324"/>
      <c r="AC72" s="317"/>
      <c r="AD72" s="107"/>
      <c r="AE72" s="200"/>
      <c r="AF72" s="183"/>
      <c r="AG72" s="200"/>
      <c r="AH72" s="183"/>
      <c r="AI72" s="200"/>
      <c r="AJ72" s="202"/>
    </row>
    <row r="73" spans="1:36" s="57" customFormat="1" ht="14.25" customHeight="1" x14ac:dyDescent="0.25">
      <c r="A73" s="358" t="s">
        <v>434</v>
      </c>
      <c r="B73" s="41" t="s">
        <v>435</v>
      </c>
      <c r="C73" s="356"/>
      <c r="D73" s="261"/>
      <c r="E73" s="357"/>
      <c r="F73" s="412">
        <v>44110</v>
      </c>
      <c r="G73" s="107"/>
      <c r="H73" s="309"/>
      <c r="I73" s="276"/>
      <c r="J73" s="271"/>
      <c r="K73" s="277"/>
      <c r="L73" s="271"/>
      <c r="M73" s="277"/>
      <c r="N73" s="64">
        <f>Mileage!CT73</f>
        <v>118</v>
      </c>
      <c r="O73" s="199"/>
      <c r="P73" s="183"/>
      <c r="Q73" s="200"/>
      <c r="R73" s="183"/>
      <c r="S73" s="200"/>
      <c r="T73" s="183"/>
      <c r="U73" s="200"/>
      <c r="V73" s="183"/>
      <c r="W73" s="200"/>
      <c r="X73" s="183"/>
      <c r="Y73" s="200"/>
      <c r="Z73" s="201"/>
      <c r="AA73" s="320"/>
      <c r="AB73" s="324"/>
      <c r="AC73" s="317"/>
      <c r="AD73" s="107"/>
      <c r="AE73" s="200"/>
      <c r="AF73" s="183"/>
      <c r="AG73" s="200"/>
      <c r="AH73" s="183"/>
      <c r="AI73" s="200"/>
      <c r="AJ73" s="202"/>
    </row>
    <row r="74" spans="1:36" s="57" customFormat="1" ht="14.25" customHeight="1" x14ac:dyDescent="0.25">
      <c r="A74" s="204" t="s">
        <v>43</v>
      </c>
      <c r="B74" s="303" t="s">
        <v>221</v>
      </c>
      <c r="C74" s="206">
        <v>43837</v>
      </c>
      <c r="D74" s="205">
        <v>43991</v>
      </c>
      <c r="E74" s="205">
        <v>44019</v>
      </c>
      <c r="F74" s="413">
        <v>44139</v>
      </c>
      <c r="G74" s="107" t="s">
        <v>326</v>
      </c>
      <c r="H74" s="309" t="s">
        <v>380</v>
      </c>
      <c r="I74" s="271" t="s">
        <v>27</v>
      </c>
      <c r="J74" s="271" t="s">
        <v>177</v>
      </c>
      <c r="K74" s="271" t="s">
        <v>107</v>
      </c>
      <c r="L74" s="271" t="s">
        <v>98</v>
      </c>
      <c r="M74" s="271" t="s">
        <v>104</v>
      </c>
      <c r="N74" s="114">
        <f>Mileage!CT74</f>
        <v>51083</v>
      </c>
      <c r="O74" s="107">
        <v>41860</v>
      </c>
      <c r="P74" s="183">
        <v>42283</v>
      </c>
      <c r="Q74" s="183">
        <v>42283</v>
      </c>
      <c r="R74" s="183">
        <v>42675</v>
      </c>
      <c r="S74" s="183">
        <v>42857</v>
      </c>
      <c r="T74" s="183">
        <v>43011</v>
      </c>
      <c r="U74" s="183">
        <v>43449</v>
      </c>
      <c r="V74" s="183">
        <v>43813</v>
      </c>
      <c r="W74" s="183">
        <v>43813</v>
      </c>
      <c r="X74" s="183">
        <v>43813</v>
      </c>
      <c r="Y74" s="183">
        <v>44201</v>
      </c>
      <c r="Z74" s="201">
        <v>44201</v>
      </c>
      <c r="AA74" s="175">
        <v>44201</v>
      </c>
      <c r="AB74" s="323"/>
      <c r="AC74" s="182"/>
      <c r="AD74" s="107">
        <v>42371</v>
      </c>
      <c r="AE74" s="183">
        <v>42476</v>
      </c>
      <c r="AF74" s="183"/>
      <c r="AG74" s="183"/>
      <c r="AH74" s="183"/>
      <c r="AI74" s="183"/>
      <c r="AJ74" s="183"/>
    </row>
    <row r="75" spans="1:36" s="57" customFormat="1" ht="14.25" customHeight="1" x14ac:dyDescent="0.25">
      <c r="A75" s="68" t="s">
        <v>44</v>
      </c>
      <c r="B75" s="148" t="s">
        <v>45</v>
      </c>
      <c r="C75" s="165"/>
      <c r="D75" s="55"/>
      <c r="E75" s="55"/>
      <c r="F75" s="164">
        <v>44110</v>
      </c>
      <c r="G75" s="105"/>
      <c r="H75" s="307"/>
      <c r="I75" s="267"/>
      <c r="J75" s="267"/>
      <c r="K75" s="267"/>
      <c r="L75" s="267" t="s">
        <v>98</v>
      </c>
      <c r="M75" s="267"/>
      <c r="N75" s="54">
        <f>Mileage!CT75</f>
        <v>16222</v>
      </c>
      <c r="O75" s="173">
        <v>42283</v>
      </c>
      <c r="P75" s="174">
        <v>42283</v>
      </c>
      <c r="Q75" s="174">
        <v>42350</v>
      </c>
      <c r="R75" s="174">
        <v>42675</v>
      </c>
      <c r="S75" s="174">
        <v>43011</v>
      </c>
      <c r="T75" s="175">
        <v>43449</v>
      </c>
      <c r="U75" s="174"/>
      <c r="V75" s="174"/>
      <c r="W75" s="175"/>
      <c r="X75" s="175"/>
      <c r="Y75" s="172"/>
      <c r="Z75" s="311"/>
      <c r="AA75" s="175"/>
      <c r="AB75" s="323"/>
      <c r="AC75" s="182"/>
      <c r="AD75" s="105">
        <v>42540</v>
      </c>
      <c r="AE75" s="172"/>
      <c r="AF75" s="172"/>
      <c r="AG75" s="172"/>
      <c r="AH75" s="172"/>
      <c r="AI75" s="172"/>
      <c r="AJ75" s="172"/>
    </row>
    <row r="76" spans="1:36" s="57" customFormat="1" ht="14.25" customHeight="1" x14ac:dyDescent="0.25">
      <c r="A76" s="74" t="s">
        <v>74</v>
      </c>
      <c r="B76" s="148" t="s">
        <v>75</v>
      </c>
      <c r="C76" s="165">
        <v>43894</v>
      </c>
      <c r="D76" s="55" t="s">
        <v>465</v>
      </c>
      <c r="E76" s="55">
        <v>44019</v>
      </c>
      <c r="F76" s="164">
        <v>44110</v>
      </c>
      <c r="G76" s="375" t="s">
        <v>380</v>
      </c>
      <c r="H76" s="307" t="s">
        <v>449</v>
      </c>
      <c r="I76" s="267"/>
      <c r="J76" s="267"/>
      <c r="K76" s="267"/>
      <c r="L76" s="267"/>
      <c r="M76" s="267"/>
      <c r="N76" s="54">
        <f>Mileage!CT76</f>
        <v>2902</v>
      </c>
      <c r="O76" s="173">
        <v>42711</v>
      </c>
      <c r="P76" s="174">
        <v>44201</v>
      </c>
      <c r="Q76" s="174"/>
      <c r="R76" s="174"/>
      <c r="S76" s="174"/>
      <c r="T76" s="174"/>
      <c r="U76" s="174"/>
      <c r="V76" s="174"/>
      <c r="W76" s="175"/>
      <c r="X76" s="175"/>
      <c r="Y76" s="172"/>
      <c r="Z76" s="311"/>
      <c r="AA76" s="175"/>
      <c r="AB76" s="323"/>
      <c r="AC76" s="182"/>
      <c r="AD76" s="185"/>
      <c r="AE76" s="174"/>
      <c r="AF76" s="174"/>
      <c r="AG76" s="174"/>
      <c r="AH76" s="174"/>
      <c r="AI76" s="174"/>
      <c r="AJ76" s="174"/>
    </row>
    <row r="77" spans="1:36" s="57" customFormat="1" ht="14.25" customHeight="1" x14ac:dyDescent="0.25">
      <c r="A77" s="74" t="s">
        <v>78</v>
      </c>
      <c r="B77" s="45" t="s">
        <v>79</v>
      </c>
      <c r="C77" s="165"/>
      <c r="D77" s="55"/>
      <c r="E77" s="55"/>
      <c r="F77" s="164"/>
      <c r="G77" s="105"/>
      <c r="H77" s="307"/>
      <c r="I77" s="267"/>
      <c r="J77" s="267"/>
      <c r="K77" s="267"/>
      <c r="L77" s="267"/>
      <c r="M77" s="267"/>
      <c r="N77" s="54">
        <f>Mileage!CT77</f>
        <v>1312</v>
      </c>
      <c r="O77" s="173"/>
      <c r="P77" s="174"/>
      <c r="Q77" s="174"/>
      <c r="R77" s="174"/>
      <c r="S77" s="174"/>
      <c r="T77" s="174"/>
      <c r="U77" s="174"/>
      <c r="V77" s="174"/>
      <c r="W77" s="175"/>
      <c r="X77" s="175"/>
      <c r="Y77" s="172"/>
      <c r="Z77" s="311"/>
      <c r="AA77" s="175"/>
      <c r="AB77" s="323"/>
      <c r="AC77" s="182"/>
      <c r="AD77" s="185"/>
      <c r="AE77" s="174"/>
      <c r="AF77" s="174"/>
      <c r="AG77" s="174"/>
      <c r="AH77" s="174"/>
      <c r="AI77" s="174"/>
      <c r="AJ77" s="174"/>
    </row>
    <row r="78" spans="1:36" s="57" customFormat="1" ht="14.25" customHeight="1" x14ac:dyDescent="0.25">
      <c r="A78" s="74" t="s">
        <v>88</v>
      </c>
      <c r="B78" s="148" t="s">
        <v>87</v>
      </c>
      <c r="C78" s="165">
        <v>43837</v>
      </c>
      <c r="D78" s="55"/>
      <c r="E78" s="55"/>
      <c r="F78" s="164"/>
      <c r="G78" s="375"/>
      <c r="H78" s="307"/>
      <c r="I78" s="267"/>
      <c r="J78" s="267"/>
      <c r="K78" s="267"/>
      <c r="L78" s="267"/>
      <c r="M78" s="267"/>
      <c r="N78" s="54">
        <f>Mileage!CT78</f>
        <v>1861</v>
      </c>
      <c r="O78" s="173">
        <v>42900</v>
      </c>
      <c r="P78" s="174">
        <v>43046</v>
      </c>
      <c r="Q78" s="174"/>
      <c r="R78" s="174"/>
      <c r="S78" s="174"/>
      <c r="T78" s="174"/>
      <c r="U78" s="174"/>
      <c r="V78" s="174"/>
      <c r="W78" s="175"/>
      <c r="X78" s="175"/>
      <c r="Y78" s="172"/>
      <c r="Z78" s="311"/>
      <c r="AA78" s="175"/>
      <c r="AB78" s="323"/>
      <c r="AC78" s="182"/>
      <c r="AD78" s="185"/>
      <c r="AE78" s="174"/>
      <c r="AF78" s="174"/>
      <c r="AG78" s="174"/>
      <c r="AH78" s="174"/>
      <c r="AI78" s="174"/>
      <c r="AJ78" s="174"/>
    </row>
    <row r="79" spans="1:36" s="57" customFormat="1" ht="14.25" customHeight="1" x14ac:dyDescent="0.25">
      <c r="A79" s="46" t="s">
        <v>438</v>
      </c>
      <c r="B79" s="134" t="s">
        <v>439</v>
      </c>
      <c r="C79" s="165"/>
      <c r="D79" s="55"/>
      <c r="E79" s="55"/>
      <c r="F79" s="164"/>
      <c r="G79" s="105"/>
      <c r="H79" s="307"/>
      <c r="I79" s="267"/>
      <c r="J79" s="267"/>
      <c r="K79" s="267"/>
      <c r="L79" s="267"/>
      <c r="M79" s="267"/>
      <c r="N79" s="64">
        <f>Mileage!CT79</f>
        <v>0</v>
      </c>
      <c r="O79" s="173"/>
      <c r="P79" s="174"/>
      <c r="Q79" s="174"/>
      <c r="R79" s="174"/>
      <c r="S79" s="174"/>
      <c r="T79" s="174"/>
      <c r="U79" s="174"/>
      <c r="V79" s="174"/>
      <c r="W79" s="175"/>
      <c r="X79" s="175"/>
      <c r="Y79" s="172"/>
      <c r="Z79" s="180"/>
      <c r="AA79" s="175"/>
      <c r="AB79" s="323"/>
      <c r="AC79" s="182"/>
      <c r="AD79" s="180"/>
      <c r="AE79" s="185"/>
      <c r="AF79" s="174"/>
      <c r="AG79" s="174"/>
      <c r="AH79" s="174"/>
      <c r="AI79" s="174"/>
      <c r="AJ79" s="174"/>
    </row>
    <row r="80" spans="1:36" s="57" customFormat="1" ht="14.25" customHeight="1" x14ac:dyDescent="0.25">
      <c r="A80" s="75" t="s">
        <v>121</v>
      </c>
      <c r="B80" s="148" t="s">
        <v>120</v>
      </c>
      <c r="C80" s="165">
        <v>43837</v>
      </c>
      <c r="D80" s="55">
        <v>44003</v>
      </c>
      <c r="E80" s="55">
        <v>44048</v>
      </c>
      <c r="F80" s="164">
        <v>44110</v>
      </c>
      <c r="G80" s="375" t="s">
        <v>449</v>
      </c>
      <c r="H80" s="307"/>
      <c r="I80" s="267"/>
      <c r="J80" s="267"/>
      <c r="K80" s="267"/>
      <c r="L80" s="267"/>
      <c r="M80" s="267"/>
      <c r="N80" s="54">
        <f>Mileage!CT80</f>
        <v>4572</v>
      </c>
      <c r="O80" s="173">
        <v>43382</v>
      </c>
      <c r="P80" s="174">
        <v>43813</v>
      </c>
      <c r="Q80" s="174">
        <v>43813</v>
      </c>
      <c r="R80" s="174"/>
      <c r="S80" s="174"/>
      <c r="T80" s="174"/>
      <c r="U80" s="174"/>
      <c r="V80" s="174"/>
      <c r="W80" s="175"/>
      <c r="X80" s="175"/>
      <c r="Y80" s="172"/>
      <c r="Z80" s="313"/>
      <c r="AA80" s="175"/>
      <c r="AB80" s="323"/>
      <c r="AC80" s="182"/>
      <c r="AD80" s="105"/>
      <c r="AE80" s="185"/>
      <c r="AF80" s="174"/>
      <c r="AG80" s="174"/>
      <c r="AH80" s="174"/>
      <c r="AI80" s="174"/>
      <c r="AJ80" s="174"/>
    </row>
    <row r="81" spans="1:36" s="57" customFormat="1" ht="14.25" customHeight="1" x14ac:dyDescent="0.25">
      <c r="A81" s="75" t="s">
        <v>122</v>
      </c>
      <c r="B81" s="45" t="s">
        <v>123</v>
      </c>
      <c r="C81" s="165">
        <v>43837</v>
      </c>
      <c r="D81" s="55"/>
      <c r="E81" s="55">
        <v>44076</v>
      </c>
      <c r="F81" s="164">
        <v>44110</v>
      </c>
      <c r="G81" s="375" t="s">
        <v>449</v>
      </c>
      <c r="H81" s="307"/>
      <c r="I81" s="267" t="s">
        <v>163</v>
      </c>
      <c r="J81" s="267"/>
      <c r="K81" s="267" t="s">
        <v>107</v>
      </c>
      <c r="L81" s="267" t="s">
        <v>142</v>
      </c>
      <c r="M81" s="267"/>
      <c r="N81" s="54">
        <f>Mileage!CT81</f>
        <v>8921</v>
      </c>
      <c r="O81" s="173"/>
      <c r="P81" s="174"/>
      <c r="Q81" s="174"/>
      <c r="R81" s="174"/>
      <c r="S81" s="174"/>
      <c r="T81" s="174"/>
      <c r="U81" s="174"/>
      <c r="V81" s="174"/>
      <c r="W81" s="175"/>
      <c r="X81" s="175"/>
      <c r="Y81" s="172"/>
      <c r="Z81" s="313"/>
      <c r="AA81" s="175"/>
      <c r="AB81" s="323"/>
      <c r="AC81" s="182"/>
      <c r="AD81" s="327"/>
      <c r="AE81" s="185"/>
      <c r="AF81" s="174"/>
      <c r="AG81" s="174"/>
      <c r="AH81" s="174"/>
      <c r="AI81" s="174"/>
      <c r="AJ81" s="174"/>
    </row>
    <row r="82" spans="1:36" s="57" customFormat="1" ht="14.25" customHeight="1" x14ac:dyDescent="0.25">
      <c r="A82" s="155" t="s">
        <v>198</v>
      </c>
      <c r="B82" s="148" t="s">
        <v>197</v>
      </c>
      <c r="C82" s="165">
        <v>43865</v>
      </c>
      <c r="D82" s="55" t="s">
        <v>142</v>
      </c>
      <c r="E82" s="55">
        <v>44019</v>
      </c>
      <c r="F82" s="164">
        <v>44110</v>
      </c>
      <c r="G82" s="105" t="s">
        <v>447</v>
      </c>
      <c r="H82" s="307" t="s">
        <v>449</v>
      </c>
      <c r="I82" s="267" t="s">
        <v>141</v>
      </c>
      <c r="J82" s="267"/>
      <c r="K82" s="267"/>
      <c r="L82" s="267"/>
      <c r="M82" s="267"/>
      <c r="N82" s="156">
        <f>Mileage!CT82</f>
        <v>5293</v>
      </c>
      <c r="O82" s="173">
        <v>43880</v>
      </c>
      <c r="P82" s="174">
        <v>44201</v>
      </c>
      <c r="Q82" s="174">
        <v>44201</v>
      </c>
      <c r="R82" s="174"/>
      <c r="S82" s="174"/>
      <c r="T82" s="175"/>
      <c r="U82" s="174"/>
      <c r="V82" s="174"/>
      <c r="W82" s="175"/>
      <c r="X82" s="175"/>
      <c r="Y82" s="172"/>
      <c r="Z82" s="313"/>
      <c r="AA82" s="175"/>
      <c r="AB82" s="323"/>
      <c r="AC82" s="182"/>
      <c r="AD82" s="105">
        <v>44030</v>
      </c>
      <c r="AE82" s="185"/>
      <c r="AF82" s="174"/>
      <c r="AG82" s="174"/>
      <c r="AH82" s="174"/>
      <c r="AI82" s="174"/>
      <c r="AJ82" s="174"/>
    </row>
    <row r="83" spans="1:36" s="57" customFormat="1" ht="14.25" customHeight="1" x14ac:dyDescent="0.25">
      <c r="A83" s="155" t="s">
        <v>222</v>
      </c>
      <c r="B83" s="305" t="s">
        <v>223</v>
      </c>
      <c r="C83" s="165">
        <v>43865</v>
      </c>
      <c r="D83" s="55"/>
      <c r="E83" s="55">
        <v>44019</v>
      </c>
      <c r="F83" s="164">
        <v>44110</v>
      </c>
      <c r="G83" s="376" t="s">
        <v>380</v>
      </c>
      <c r="H83" s="307"/>
      <c r="I83" s="369" t="s">
        <v>141</v>
      </c>
      <c r="J83" s="267"/>
      <c r="K83" s="267"/>
      <c r="L83" s="267"/>
      <c r="M83" s="280"/>
      <c r="N83" s="64">
        <f>Mileage!CT83</f>
        <v>1325</v>
      </c>
      <c r="O83" s="185">
        <v>43813</v>
      </c>
      <c r="P83" s="174"/>
      <c r="Q83" s="174"/>
      <c r="R83" s="174"/>
      <c r="S83" s="174"/>
      <c r="T83" s="175"/>
      <c r="U83" s="174"/>
      <c r="V83" s="174"/>
      <c r="W83" s="175"/>
      <c r="X83" s="175"/>
      <c r="Y83" s="172"/>
      <c r="Z83" s="313"/>
      <c r="AA83" s="175"/>
      <c r="AB83" s="323"/>
      <c r="AC83" s="182"/>
      <c r="AD83" s="296">
        <v>44030</v>
      </c>
      <c r="AE83" s="185"/>
      <c r="AF83" s="174"/>
      <c r="AG83" s="174"/>
      <c r="AH83" s="174"/>
      <c r="AI83" s="174"/>
      <c r="AJ83" s="174"/>
    </row>
    <row r="84" spans="1:36" s="57" customFormat="1" ht="14.25" customHeight="1" x14ac:dyDescent="0.25">
      <c r="A84" s="155" t="s">
        <v>359</v>
      </c>
      <c r="B84" s="305" t="s">
        <v>360</v>
      </c>
      <c r="C84" s="165"/>
      <c r="D84" s="55"/>
      <c r="E84" s="55">
        <v>44019</v>
      </c>
      <c r="F84" s="164">
        <v>44110</v>
      </c>
      <c r="G84" s="375" t="s">
        <v>449</v>
      </c>
      <c r="H84" s="307" t="s">
        <v>460</v>
      </c>
      <c r="I84" s="267"/>
      <c r="J84" s="267"/>
      <c r="K84" s="267"/>
      <c r="L84" s="267"/>
      <c r="M84" s="280"/>
      <c r="N84" s="64">
        <f>Mileage!CT84</f>
        <v>432</v>
      </c>
      <c r="O84" s="190">
        <v>44076</v>
      </c>
      <c r="P84" s="176"/>
      <c r="Q84" s="176"/>
      <c r="R84" s="176"/>
      <c r="S84" s="176"/>
      <c r="T84" s="177"/>
      <c r="U84" s="176"/>
      <c r="V84" s="176"/>
      <c r="W84" s="177"/>
      <c r="X84" s="177"/>
      <c r="Y84" s="179"/>
      <c r="Z84" s="315"/>
      <c r="AA84" s="175"/>
      <c r="AB84" s="323"/>
      <c r="AC84" s="182"/>
      <c r="AD84" s="192"/>
      <c r="AE84" s="190"/>
      <c r="AF84" s="177"/>
      <c r="AG84" s="176"/>
      <c r="AH84" s="176"/>
      <c r="AI84" s="176"/>
      <c r="AJ84" s="176"/>
    </row>
    <row r="85" spans="1:36" s="57" customFormat="1" ht="15.75" x14ac:dyDescent="0.25">
      <c r="A85" s="283" t="s">
        <v>146</v>
      </c>
      <c r="B85" s="284" t="s">
        <v>148</v>
      </c>
      <c r="C85" s="165">
        <v>43894</v>
      </c>
      <c r="D85" s="55">
        <v>43991</v>
      </c>
      <c r="E85" s="55">
        <v>44019</v>
      </c>
      <c r="F85" s="164">
        <v>44110</v>
      </c>
      <c r="G85" s="105"/>
      <c r="H85" s="307"/>
      <c r="I85" s="267"/>
      <c r="J85" s="267"/>
      <c r="K85" s="267"/>
      <c r="L85" s="267"/>
      <c r="M85" s="267"/>
      <c r="N85" s="214">
        <f>Mileage!$CT$85</f>
        <v>2687</v>
      </c>
      <c r="O85" s="190"/>
      <c r="P85" s="176"/>
      <c r="Q85" s="176"/>
      <c r="R85" s="176"/>
      <c r="S85" s="176"/>
      <c r="T85" s="177"/>
      <c r="U85" s="176"/>
      <c r="V85" s="176"/>
      <c r="W85" s="177"/>
      <c r="X85" s="177"/>
      <c r="Y85" s="179"/>
      <c r="Z85" s="315"/>
      <c r="AA85" s="175"/>
      <c r="AB85" s="323"/>
      <c r="AC85" s="182"/>
      <c r="AD85" s="192"/>
      <c r="AE85" s="190"/>
      <c r="AF85" s="177"/>
      <c r="AG85" s="238"/>
      <c r="AH85" s="238"/>
      <c r="AI85" s="238"/>
      <c r="AJ85" s="238"/>
    </row>
    <row r="86" spans="1:36" s="57" customFormat="1" ht="15.75" x14ac:dyDescent="0.25">
      <c r="A86" s="61" t="s">
        <v>312</v>
      </c>
      <c r="B86" s="59" t="s">
        <v>313</v>
      </c>
      <c r="C86" s="262"/>
      <c r="D86" s="55"/>
      <c r="E86" s="55"/>
      <c r="F86" s="164"/>
      <c r="G86" s="105"/>
      <c r="H86" s="307"/>
      <c r="I86" s="267"/>
      <c r="J86" s="267"/>
      <c r="K86" s="267"/>
      <c r="L86" s="267"/>
      <c r="M86" s="267"/>
      <c r="N86" s="64">
        <f>Mileage!CT86</f>
        <v>0</v>
      </c>
      <c r="O86" s="105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8"/>
      <c r="AA86" s="175"/>
      <c r="AB86" s="323"/>
      <c r="AC86" s="182"/>
      <c r="AD86" s="105"/>
      <c r="AE86" s="172"/>
      <c r="AF86" s="172"/>
      <c r="AG86" s="254"/>
      <c r="AH86" s="237"/>
      <c r="AI86" s="237"/>
      <c r="AJ86" s="237"/>
    </row>
    <row r="87" spans="1:36" s="57" customFormat="1" ht="15.75" x14ac:dyDescent="0.25">
      <c r="A87" s="210" t="s">
        <v>265</v>
      </c>
      <c r="B87" s="210" t="s">
        <v>324</v>
      </c>
      <c r="C87" s="165">
        <v>43894</v>
      </c>
      <c r="D87" s="55"/>
      <c r="E87" s="55">
        <v>44048</v>
      </c>
      <c r="F87" s="164"/>
      <c r="G87" s="375" t="s">
        <v>449</v>
      </c>
      <c r="H87" s="307"/>
      <c r="I87" s="267"/>
      <c r="J87" s="267"/>
      <c r="K87" s="267"/>
      <c r="L87" s="267"/>
      <c r="M87" s="267"/>
      <c r="N87" s="64">
        <f>Mileage!CT87</f>
        <v>1094</v>
      </c>
      <c r="O87" s="105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313"/>
      <c r="AA87" s="175"/>
      <c r="AB87" s="323"/>
      <c r="AC87" s="182"/>
      <c r="AD87" s="105"/>
      <c r="AE87" s="172"/>
      <c r="AF87" s="172"/>
      <c r="AG87" s="172"/>
      <c r="AH87" s="172"/>
      <c r="AI87" s="172"/>
      <c r="AJ87" s="172"/>
    </row>
    <row r="88" spans="1:36" s="57" customFormat="1" ht="15.75" x14ac:dyDescent="0.25">
      <c r="A88" s="77" t="s">
        <v>69</v>
      </c>
      <c r="B88" s="45" t="s">
        <v>70</v>
      </c>
      <c r="C88" s="165">
        <v>43894</v>
      </c>
      <c r="D88" s="55">
        <v>44003</v>
      </c>
      <c r="E88" s="55"/>
      <c r="F88" s="164"/>
      <c r="G88" s="105" t="s">
        <v>449</v>
      </c>
      <c r="H88" s="307"/>
      <c r="I88" s="267"/>
      <c r="J88" s="267"/>
      <c r="K88" s="267"/>
      <c r="L88" s="267"/>
      <c r="M88" s="267"/>
      <c r="N88" s="214">
        <f>Mileage!CT88</f>
        <v>5123</v>
      </c>
      <c r="O88" s="105"/>
      <c r="P88" s="172"/>
      <c r="Q88" s="172"/>
      <c r="R88" s="172"/>
      <c r="S88" s="172"/>
      <c r="T88" s="172"/>
      <c r="U88" s="172"/>
      <c r="V88" s="172"/>
      <c r="W88" s="178"/>
      <c r="X88" s="178"/>
      <c r="Y88" s="172"/>
      <c r="Z88" s="313"/>
      <c r="AA88" s="175"/>
      <c r="AB88" s="323"/>
      <c r="AC88" s="182"/>
      <c r="AD88" s="105"/>
      <c r="AE88" s="105"/>
      <c r="AF88" s="172"/>
      <c r="AG88" s="172"/>
      <c r="AH88" s="172"/>
      <c r="AI88" s="172"/>
      <c r="AJ88" s="172"/>
    </row>
    <row r="89" spans="1:36" s="57" customFormat="1" ht="15.75" x14ac:dyDescent="0.25">
      <c r="A89" s="60" t="s">
        <v>114</v>
      </c>
      <c r="B89" s="299" t="s">
        <v>115</v>
      </c>
      <c r="C89" s="165">
        <v>43865</v>
      </c>
      <c r="D89" s="55">
        <v>43991</v>
      </c>
      <c r="E89" s="55">
        <v>44019</v>
      </c>
      <c r="F89" s="164" t="s">
        <v>473</v>
      </c>
      <c r="G89" s="105" t="s">
        <v>142</v>
      </c>
      <c r="H89" s="307" t="s">
        <v>447</v>
      </c>
      <c r="I89" s="267" t="s">
        <v>142</v>
      </c>
      <c r="J89" s="267" t="s">
        <v>177</v>
      </c>
      <c r="K89" s="267" t="s">
        <v>107</v>
      </c>
      <c r="L89" s="267" t="s">
        <v>98</v>
      </c>
      <c r="M89" s="267" t="s">
        <v>104</v>
      </c>
      <c r="N89" s="214">
        <f>Mileage!CT89</f>
        <v>25924</v>
      </c>
      <c r="O89" s="185">
        <v>42556</v>
      </c>
      <c r="P89" s="174">
        <v>42647</v>
      </c>
      <c r="Q89" s="174">
        <v>42647</v>
      </c>
      <c r="R89" s="174">
        <v>42647</v>
      </c>
      <c r="S89" s="174">
        <v>43011</v>
      </c>
      <c r="T89" s="175">
        <v>43449</v>
      </c>
      <c r="U89" s="174">
        <v>43813</v>
      </c>
      <c r="V89" s="174">
        <v>44201</v>
      </c>
      <c r="W89" s="175"/>
      <c r="X89" s="175"/>
      <c r="Y89" s="172"/>
      <c r="Z89" s="313"/>
      <c r="AA89" s="175"/>
      <c r="AB89" s="323"/>
      <c r="AC89" s="182"/>
      <c r="AD89" s="105">
        <v>42540</v>
      </c>
      <c r="AE89" s="185"/>
      <c r="AF89" s="174"/>
      <c r="AG89" s="174"/>
      <c r="AH89" s="174"/>
      <c r="AI89" s="174"/>
      <c r="AJ89" s="174"/>
    </row>
    <row r="90" spans="1:36" s="57" customFormat="1" ht="15.75" x14ac:dyDescent="0.25">
      <c r="A90" s="159" t="s">
        <v>127</v>
      </c>
      <c r="B90" s="294" t="s">
        <v>128</v>
      </c>
      <c r="C90" s="165">
        <v>43837</v>
      </c>
      <c r="D90" s="55">
        <v>43991</v>
      </c>
      <c r="E90" s="55">
        <v>44019</v>
      </c>
      <c r="F90" s="164">
        <v>44110</v>
      </c>
      <c r="G90" s="375" t="s">
        <v>449</v>
      </c>
      <c r="H90" s="307" t="s">
        <v>473</v>
      </c>
      <c r="I90" s="267"/>
      <c r="J90" s="267"/>
      <c r="K90" s="267"/>
      <c r="L90" s="267"/>
      <c r="M90" s="267"/>
      <c r="N90" s="214">
        <f>Mileage!CT90</f>
        <v>7931</v>
      </c>
      <c r="O90" s="105">
        <v>43620</v>
      </c>
      <c r="P90" s="172">
        <v>43813</v>
      </c>
      <c r="Q90" s="172">
        <v>43813</v>
      </c>
      <c r="R90" s="172">
        <v>44201</v>
      </c>
      <c r="S90" s="172"/>
      <c r="T90" s="172"/>
      <c r="U90" s="172"/>
      <c r="V90" s="172"/>
      <c r="W90" s="178"/>
      <c r="X90" s="178"/>
      <c r="Y90" s="172"/>
      <c r="Z90" s="313"/>
      <c r="AA90" s="175"/>
      <c r="AB90" s="323"/>
      <c r="AC90" s="182"/>
      <c r="AD90" s="105"/>
      <c r="AE90" s="105"/>
      <c r="AF90" s="172"/>
      <c r="AG90" s="172"/>
      <c r="AH90" s="172"/>
      <c r="AI90" s="172"/>
      <c r="AJ90" s="172"/>
    </row>
    <row r="91" spans="1:36" s="57" customFormat="1" ht="15.75" x14ac:dyDescent="0.25">
      <c r="A91" s="78" t="s">
        <v>46</v>
      </c>
      <c r="B91" s="118" t="s">
        <v>47</v>
      </c>
      <c r="C91" s="165"/>
      <c r="D91" s="55">
        <v>44003</v>
      </c>
      <c r="E91" s="55"/>
      <c r="F91" s="164"/>
      <c r="G91" s="105" t="s">
        <v>380</v>
      </c>
      <c r="H91" s="307"/>
      <c r="I91" s="267"/>
      <c r="J91" s="267"/>
      <c r="K91" s="267"/>
      <c r="L91" s="267" t="str">
        <f>'Annual Qualifications '!L92</f>
        <v>R2R</v>
      </c>
      <c r="M91" s="267"/>
      <c r="N91" s="214">
        <f>Mileage!CT91</f>
        <v>3669</v>
      </c>
      <c r="O91" s="105"/>
      <c r="P91" s="172"/>
      <c r="Q91" s="172"/>
      <c r="R91" s="172"/>
      <c r="S91" s="172"/>
      <c r="T91" s="172"/>
      <c r="U91" s="172"/>
      <c r="V91" s="172"/>
      <c r="W91" s="178"/>
      <c r="X91" s="178"/>
      <c r="Y91" s="172"/>
      <c r="Z91" s="313"/>
      <c r="AA91" s="175"/>
      <c r="AB91" s="323"/>
      <c r="AC91" s="182"/>
      <c r="AD91" s="105"/>
      <c r="AE91" s="105"/>
      <c r="AF91" s="172"/>
      <c r="AG91" s="172"/>
      <c r="AH91" s="172"/>
      <c r="AI91" s="172"/>
      <c r="AJ91" s="172"/>
    </row>
    <row r="92" spans="1:36" s="44" customFormat="1" ht="15.75" x14ac:dyDescent="0.25">
      <c r="A92" s="62" t="s">
        <v>77</v>
      </c>
      <c r="B92" s="148" t="s">
        <v>76</v>
      </c>
      <c r="C92" s="165">
        <v>43865</v>
      </c>
      <c r="D92" s="55">
        <v>44003</v>
      </c>
      <c r="E92" s="55">
        <v>44019</v>
      </c>
      <c r="F92" s="164">
        <v>44139</v>
      </c>
      <c r="G92" s="375" t="s">
        <v>449</v>
      </c>
      <c r="H92" s="307" t="s">
        <v>464</v>
      </c>
      <c r="I92" s="267" t="s">
        <v>142</v>
      </c>
      <c r="J92" s="267"/>
      <c r="K92" s="267"/>
      <c r="L92" s="267"/>
      <c r="M92" s="267"/>
      <c r="N92" s="214">
        <f>Mileage!CT92</f>
        <v>3455</v>
      </c>
      <c r="O92" s="105">
        <v>43620</v>
      </c>
      <c r="P92" s="172">
        <v>44201</v>
      </c>
      <c r="Q92" s="172"/>
      <c r="R92" s="172"/>
      <c r="S92" s="172"/>
      <c r="T92" s="172"/>
      <c r="U92" s="172"/>
      <c r="V92" s="172"/>
      <c r="W92" s="178"/>
      <c r="X92" s="178"/>
      <c r="Y92" s="172"/>
      <c r="Z92" s="313"/>
      <c r="AA92" s="175"/>
      <c r="AB92" s="323"/>
      <c r="AC92" s="182"/>
      <c r="AD92" s="105"/>
      <c r="AE92" s="105"/>
      <c r="AF92" s="172"/>
      <c r="AG92" s="172"/>
      <c r="AH92" s="172"/>
      <c r="AI92" s="172"/>
      <c r="AJ92" s="172"/>
    </row>
    <row r="93" spans="1:36" s="44" customFormat="1" ht="15.75" x14ac:dyDescent="0.25">
      <c r="A93" s="48" t="s">
        <v>138</v>
      </c>
      <c r="B93" s="45" t="s">
        <v>139</v>
      </c>
      <c r="C93" s="165">
        <v>43837</v>
      </c>
      <c r="D93" s="55"/>
      <c r="E93" s="55">
        <v>44019</v>
      </c>
      <c r="F93" s="164"/>
      <c r="G93" s="105" t="s">
        <v>326</v>
      </c>
      <c r="H93" s="307"/>
      <c r="I93" s="267"/>
      <c r="J93" s="267"/>
      <c r="K93" s="267"/>
      <c r="L93" s="267"/>
      <c r="M93" s="267"/>
      <c r="N93" s="54">
        <f>Mileage!CT93</f>
        <v>2370</v>
      </c>
      <c r="O93" s="186"/>
      <c r="P93" s="187"/>
      <c r="Q93" s="187"/>
      <c r="R93" s="187"/>
      <c r="S93" s="187"/>
      <c r="T93" s="187"/>
      <c r="U93" s="187"/>
      <c r="V93" s="187"/>
      <c r="W93" s="188"/>
      <c r="X93" s="188"/>
      <c r="Y93" s="187"/>
      <c r="Z93" s="316"/>
      <c r="AA93" s="321"/>
      <c r="AB93" s="325"/>
      <c r="AC93" s="318"/>
      <c r="AD93" s="105"/>
      <c r="AE93" s="105"/>
      <c r="AF93" s="172"/>
      <c r="AG93" s="172"/>
      <c r="AH93" s="172"/>
      <c r="AI93" s="172"/>
      <c r="AJ93" s="172"/>
    </row>
    <row r="94" spans="1:36" s="57" customFormat="1" ht="15.75" x14ac:dyDescent="0.25">
      <c r="A94" s="160" t="s">
        <v>169</v>
      </c>
      <c r="B94" s="45" t="s">
        <v>170</v>
      </c>
      <c r="C94" s="165"/>
      <c r="D94" s="55"/>
      <c r="E94" s="55"/>
      <c r="F94" s="164"/>
      <c r="G94" s="105"/>
      <c r="H94" s="307"/>
      <c r="I94" s="267"/>
      <c r="J94" s="267"/>
      <c r="K94" s="267"/>
      <c r="L94" s="267"/>
      <c r="M94" s="267"/>
      <c r="N94" s="54">
        <f>Mileage!CT95</f>
        <v>2013</v>
      </c>
      <c r="O94" s="186"/>
      <c r="P94" s="187"/>
      <c r="Q94" s="187"/>
      <c r="R94" s="187"/>
      <c r="S94" s="187"/>
      <c r="T94" s="187"/>
      <c r="U94" s="187"/>
      <c r="V94" s="187"/>
      <c r="W94" s="188"/>
      <c r="X94" s="188"/>
      <c r="Y94" s="187"/>
      <c r="Z94" s="316"/>
      <c r="AA94" s="321"/>
      <c r="AB94" s="325"/>
      <c r="AC94" s="318"/>
      <c r="AD94" s="105"/>
      <c r="AE94" s="105"/>
      <c r="AF94" s="172"/>
      <c r="AG94" s="172"/>
      <c r="AH94" s="172"/>
      <c r="AI94" s="172"/>
      <c r="AJ94" s="172"/>
    </row>
    <row r="95" spans="1:36" s="57" customFormat="1" ht="15.75" x14ac:dyDescent="0.25">
      <c r="A95" s="62" t="s">
        <v>125</v>
      </c>
      <c r="B95" s="45" t="s">
        <v>126</v>
      </c>
      <c r="C95" s="165"/>
      <c r="D95" s="55"/>
      <c r="E95" s="55"/>
      <c r="F95" s="164">
        <v>44139</v>
      </c>
      <c r="G95" s="375" t="s">
        <v>449</v>
      </c>
      <c r="H95" s="307"/>
      <c r="I95" s="267"/>
      <c r="J95" s="267"/>
      <c r="K95" s="267"/>
      <c r="L95" s="267"/>
      <c r="M95" s="267"/>
      <c r="N95" s="54">
        <f>Mileage!CT95</f>
        <v>2013</v>
      </c>
      <c r="O95" s="106"/>
      <c r="P95" s="172"/>
      <c r="Q95" s="172"/>
      <c r="R95" s="172"/>
      <c r="S95" s="172"/>
      <c r="T95" s="172"/>
      <c r="U95" s="172"/>
      <c r="V95" s="172"/>
      <c r="W95" s="178"/>
      <c r="X95" s="178"/>
      <c r="Y95" s="172"/>
      <c r="Z95" s="313"/>
      <c r="AA95" s="175"/>
      <c r="AB95" s="323"/>
      <c r="AC95" s="182"/>
      <c r="AD95" s="105"/>
      <c r="AE95" s="105"/>
      <c r="AF95" s="172"/>
      <c r="AG95" s="172"/>
      <c r="AH95" s="172"/>
      <c r="AI95" s="172"/>
      <c r="AJ95" s="172"/>
    </row>
    <row r="96" spans="1:36" s="57" customFormat="1" ht="15.75" x14ac:dyDescent="0.25">
      <c r="A96" s="62" t="s">
        <v>160</v>
      </c>
      <c r="B96" s="45" t="s">
        <v>161</v>
      </c>
      <c r="C96" s="165">
        <v>43837</v>
      </c>
      <c r="D96" s="55">
        <v>43991</v>
      </c>
      <c r="E96" s="55"/>
      <c r="F96" s="164"/>
      <c r="G96" s="105"/>
      <c r="H96" s="307"/>
      <c r="I96" s="267"/>
      <c r="J96" s="267"/>
      <c r="K96" s="267"/>
      <c r="L96" s="267"/>
      <c r="M96" s="267"/>
      <c r="N96" s="54">
        <f>Mileage!CT96</f>
        <v>962</v>
      </c>
      <c r="O96" s="106"/>
      <c r="P96" s="172"/>
      <c r="Q96" s="172"/>
      <c r="R96" s="172"/>
      <c r="S96" s="172"/>
      <c r="T96" s="172"/>
      <c r="U96" s="172"/>
      <c r="V96" s="172"/>
      <c r="W96" s="178"/>
      <c r="X96" s="178"/>
      <c r="Y96" s="172"/>
      <c r="Z96" s="313"/>
      <c r="AA96" s="175"/>
      <c r="AB96" s="323"/>
      <c r="AC96" s="182"/>
      <c r="AD96" s="105"/>
      <c r="AE96" s="105"/>
      <c r="AF96" s="172"/>
      <c r="AG96" s="172"/>
      <c r="AH96" s="172"/>
      <c r="AI96" s="172"/>
      <c r="AJ96" s="172"/>
    </row>
    <row r="97" spans="1:36" s="83" customFormat="1" ht="15.75" x14ac:dyDescent="0.25">
      <c r="A97" s="208" t="s">
        <v>287</v>
      </c>
      <c r="B97" s="227" t="s">
        <v>288</v>
      </c>
      <c r="C97" s="225"/>
      <c r="D97" s="55">
        <v>44003</v>
      </c>
      <c r="E97" s="55"/>
      <c r="F97" s="164"/>
      <c r="G97" s="105"/>
      <c r="H97" s="307"/>
      <c r="I97" s="267"/>
      <c r="J97" s="267"/>
      <c r="K97" s="267"/>
      <c r="L97" s="267"/>
      <c r="M97" s="267"/>
      <c r="N97" s="54">
        <f>Mileage!CT97</f>
        <v>5</v>
      </c>
      <c r="O97" s="106"/>
      <c r="P97" s="172"/>
      <c r="Q97" s="172"/>
      <c r="R97" s="172"/>
      <c r="S97" s="172"/>
      <c r="T97" s="172"/>
      <c r="U97" s="172"/>
      <c r="V97" s="172"/>
      <c r="W97" s="178"/>
      <c r="X97" s="178"/>
      <c r="Y97" s="172"/>
      <c r="Z97" s="313"/>
      <c r="AA97" s="175"/>
      <c r="AB97" s="323"/>
      <c r="AC97" s="182"/>
      <c r="AD97" s="105"/>
      <c r="AE97" s="105"/>
      <c r="AF97" s="172"/>
      <c r="AG97" s="172"/>
      <c r="AH97" s="172"/>
      <c r="AI97" s="172"/>
      <c r="AJ97" s="172"/>
    </row>
    <row r="98" spans="1:36" s="57" customFormat="1" ht="15.75" x14ac:dyDescent="0.25">
      <c r="A98" s="62" t="s">
        <v>285</v>
      </c>
      <c r="B98" s="49" t="s">
        <v>286</v>
      </c>
      <c r="C98" s="225"/>
      <c r="D98" s="55">
        <v>43991</v>
      </c>
      <c r="E98" s="55"/>
      <c r="F98" s="164"/>
      <c r="G98" s="105"/>
      <c r="H98" s="307"/>
      <c r="I98" s="267"/>
      <c r="J98" s="267"/>
      <c r="K98" s="267"/>
      <c r="L98" s="267"/>
      <c r="M98" s="267"/>
      <c r="N98" s="54">
        <f>Mileage!CT98</f>
        <v>270</v>
      </c>
      <c r="O98" s="106"/>
      <c r="P98" s="172"/>
      <c r="Q98" s="172"/>
      <c r="R98" s="172"/>
      <c r="S98" s="172"/>
      <c r="T98" s="172"/>
      <c r="U98" s="172"/>
      <c r="V98" s="172"/>
      <c r="W98" s="178"/>
      <c r="X98" s="178"/>
      <c r="Y98" s="172"/>
      <c r="Z98" s="313"/>
      <c r="AA98" s="175"/>
      <c r="AB98" s="323"/>
      <c r="AC98" s="182"/>
      <c r="AD98" s="105"/>
      <c r="AE98" s="105"/>
      <c r="AF98" s="172"/>
      <c r="AG98" s="172"/>
      <c r="AH98" s="172"/>
      <c r="AI98" s="172"/>
      <c r="AJ98" s="172"/>
    </row>
    <row r="99" spans="1:36" s="57" customFormat="1" ht="15.75" x14ac:dyDescent="0.25">
      <c r="A99" s="49" t="s">
        <v>362</v>
      </c>
      <c r="B99" s="213" t="s">
        <v>361</v>
      </c>
      <c r="C99" s="225"/>
      <c r="D99" s="55"/>
      <c r="E99" s="55">
        <v>44048</v>
      </c>
      <c r="F99" s="164">
        <v>44110</v>
      </c>
      <c r="G99" s="375" t="s">
        <v>449</v>
      </c>
      <c r="H99" s="307"/>
      <c r="I99" s="267"/>
      <c r="J99" s="267"/>
      <c r="K99" s="267"/>
      <c r="L99" s="267"/>
      <c r="M99" s="267"/>
      <c r="N99" s="64">
        <f>Mileage!CT99</f>
        <v>219</v>
      </c>
      <c r="O99" s="106"/>
      <c r="P99" s="172"/>
      <c r="Q99" s="172"/>
      <c r="R99" s="172"/>
      <c r="S99" s="172"/>
      <c r="T99" s="172"/>
      <c r="U99" s="172"/>
      <c r="V99" s="172"/>
      <c r="W99" s="178"/>
      <c r="X99" s="178"/>
      <c r="Y99" s="172"/>
      <c r="Z99" s="313"/>
      <c r="AA99" s="175"/>
      <c r="AB99" s="323"/>
      <c r="AC99" s="182"/>
      <c r="AD99" s="105"/>
      <c r="AE99" s="105"/>
      <c r="AF99" s="172"/>
      <c r="AG99" s="172"/>
      <c r="AH99" s="172"/>
      <c r="AI99" s="172"/>
      <c r="AJ99" s="172"/>
    </row>
    <row r="100" spans="1:36" s="57" customFormat="1" ht="15.75" x14ac:dyDescent="0.25">
      <c r="A100" s="62" t="s">
        <v>436</v>
      </c>
      <c r="B100" s="49" t="s">
        <v>437</v>
      </c>
      <c r="C100" s="225"/>
      <c r="D100" s="55"/>
      <c r="E100" s="55"/>
      <c r="F100" s="164">
        <v>44110</v>
      </c>
      <c r="G100" s="375"/>
      <c r="H100" s="307"/>
      <c r="I100" s="267"/>
      <c r="J100" s="267"/>
      <c r="K100" s="267"/>
      <c r="L100" s="267"/>
      <c r="M100" s="267"/>
      <c r="N100" s="64">
        <f>Mileage!CT100</f>
        <v>108</v>
      </c>
      <c r="O100" s="106"/>
      <c r="P100" s="172"/>
      <c r="Q100" s="172"/>
      <c r="R100" s="172"/>
      <c r="S100" s="172"/>
      <c r="T100" s="172"/>
      <c r="U100" s="172"/>
      <c r="V100" s="172"/>
      <c r="W100" s="178"/>
      <c r="X100" s="178"/>
      <c r="Y100" s="172"/>
      <c r="Z100" s="313"/>
      <c r="AA100" s="175"/>
      <c r="AB100" s="323"/>
      <c r="AC100" s="182"/>
      <c r="AD100" s="105"/>
      <c r="AE100" s="105"/>
      <c r="AF100" s="172"/>
      <c r="AG100" s="172"/>
      <c r="AH100" s="172"/>
      <c r="AI100" s="172"/>
      <c r="AJ100" s="172"/>
    </row>
    <row r="101" spans="1:36" s="57" customFormat="1" ht="15.75" x14ac:dyDescent="0.25">
      <c r="A101" s="59" t="s">
        <v>73</v>
      </c>
      <c r="B101" s="45" t="s">
        <v>54</v>
      </c>
      <c r="C101" s="165"/>
      <c r="D101" s="55"/>
      <c r="E101" s="55"/>
      <c r="F101" s="164"/>
      <c r="G101" s="192"/>
      <c r="H101" s="308"/>
      <c r="I101" s="267"/>
      <c r="J101" s="267"/>
      <c r="K101" s="267"/>
      <c r="L101" s="267" t="s">
        <v>98</v>
      </c>
      <c r="M101" s="267"/>
      <c r="N101" s="54">
        <f>Mileage!CT101</f>
        <v>1941</v>
      </c>
      <c r="O101" s="106"/>
      <c r="P101" s="172"/>
      <c r="Q101" s="172"/>
      <c r="R101" s="172"/>
      <c r="S101" s="172"/>
      <c r="T101" s="172"/>
      <c r="U101" s="172"/>
      <c r="V101" s="172"/>
      <c r="W101" s="178"/>
      <c r="X101" s="178"/>
      <c r="Y101" s="172"/>
      <c r="Z101" s="313"/>
      <c r="AA101" s="175"/>
      <c r="AB101" s="323"/>
      <c r="AC101" s="182"/>
      <c r="AD101" s="105"/>
      <c r="AE101" s="105"/>
      <c r="AF101" s="172"/>
      <c r="AG101" s="172"/>
      <c r="AH101" s="172"/>
      <c r="AI101" s="172"/>
      <c r="AJ101" s="172"/>
    </row>
    <row r="102" spans="1:36" s="57" customFormat="1" ht="16.5" customHeight="1" x14ac:dyDescent="0.25">
      <c r="A102" s="72" t="s">
        <v>85</v>
      </c>
      <c r="B102" s="70" t="s">
        <v>89</v>
      </c>
      <c r="C102" s="360"/>
      <c r="D102" s="167"/>
      <c r="E102" s="167"/>
      <c r="F102" s="409"/>
      <c r="G102" s="105"/>
      <c r="H102" s="307"/>
      <c r="I102" s="268"/>
      <c r="J102" s="268"/>
      <c r="K102" s="268"/>
      <c r="L102" s="268"/>
      <c r="M102" s="268"/>
      <c r="N102" s="156">
        <f>Mileage!CT102</f>
        <v>869</v>
      </c>
      <c r="O102" s="361"/>
      <c r="P102" s="179"/>
      <c r="Q102" s="179"/>
      <c r="R102" s="179"/>
      <c r="S102" s="179"/>
      <c r="T102" s="179"/>
      <c r="U102" s="179"/>
      <c r="V102" s="179"/>
      <c r="W102" s="181"/>
      <c r="X102" s="181"/>
      <c r="Y102" s="179"/>
      <c r="Z102" s="315"/>
      <c r="AA102" s="177"/>
      <c r="AB102" s="397"/>
      <c r="AC102" s="398"/>
      <c r="AD102" s="192"/>
      <c r="AE102" s="192"/>
      <c r="AF102" s="179"/>
      <c r="AG102" s="179"/>
      <c r="AH102" s="179"/>
      <c r="AI102" s="179"/>
      <c r="AJ102" s="179"/>
    </row>
    <row r="103" spans="1:36" s="5" customFormat="1" ht="14.25" customHeight="1" thickBot="1" x14ac:dyDescent="0.3">
      <c r="A103" s="104" t="s">
        <v>440</v>
      </c>
      <c r="B103" s="404" t="s">
        <v>441</v>
      </c>
      <c r="C103" s="403" t="s">
        <v>66</v>
      </c>
      <c r="D103" s="399"/>
      <c r="E103" s="400"/>
      <c r="F103" s="414"/>
      <c r="G103" s="387"/>
      <c r="H103" s="415"/>
      <c r="I103" s="403"/>
      <c r="J103" s="399"/>
      <c r="K103" s="399"/>
      <c r="L103" s="399"/>
      <c r="M103" s="399"/>
      <c r="N103" s="64">
        <f>Mileage!CT103</f>
        <v>0</v>
      </c>
      <c r="O103" s="401"/>
      <c r="P103" s="401"/>
      <c r="Q103" s="401"/>
      <c r="R103" s="401"/>
      <c r="S103" s="402"/>
      <c r="T103" s="401"/>
      <c r="U103" s="401"/>
      <c r="V103" s="401"/>
      <c r="W103" s="401"/>
      <c r="X103" s="401"/>
      <c r="Y103" s="401"/>
      <c r="Z103" s="401"/>
      <c r="AA103" s="401"/>
      <c r="AB103" s="401"/>
      <c r="AC103" s="405"/>
      <c r="AD103" s="403"/>
      <c r="AE103" s="399"/>
      <c r="AF103" s="399"/>
      <c r="AG103" s="399"/>
      <c r="AH103" s="399"/>
      <c r="AI103" s="399"/>
      <c r="AJ103" s="399"/>
    </row>
  </sheetData>
  <sheetProtection password="CCF0" sheet="1" objects="1" scenarios="1"/>
  <sortState xmlns:xlrd2="http://schemas.microsoft.com/office/spreadsheetml/2017/richdata2" ref="A101:AJ102">
    <sortCondition ref="A101"/>
  </sortState>
  <mergeCells count="28">
    <mergeCell ref="AI1:AI2"/>
    <mergeCell ref="AJ1:AJ2"/>
    <mergeCell ref="AD1:AD2"/>
    <mergeCell ref="P1:P2"/>
    <mergeCell ref="Q1:Q2"/>
    <mergeCell ref="R1:R2"/>
    <mergeCell ref="S1:S2"/>
    <mergeCell ref="T1:T2"/>
    <mergeCell ref="U1:U2"/>
    <mergeCell ref="V1:V2"/>
    <mergeCell ref="Y1:Y2"/>
    <mergeCell ref="AG1:AG2"/>
    <mergeCell ref="AA1:AA2"/>
    <mergeCell ref="Z1:Z2"/>
    <mergeCell ref="AH1:AH2"/>
    <mergeCell ref="W1:W2"/>
    <mergeCell ref="A1:A2"/>
    <mergeCell ref="B1:B2"/>
    <mergeCell ref="C1:F1"/>
    <mergeCell ref="G1:H1"/>
    <mergeCell ref="I1:M1"/>
    <mergeCell ref="X1:X2"/>
    <mergeCell ref="AE1:AE2"/>
    <mergeCell ref="AF1:AF2"/>
    <mergeCell ref="O1:O2"/>
    <mergeCell ref="N1:N2"/>
    <mergeCell ref="AB1:AB2"/>
    <mergeCell ref="AC1:AC2"/>
  </mergeCells>
  <pageMargins left="0.7" right="0.7" top="0.75" bottom="0.75" header="0.3" footer="0.3"/>
  <pageSetup scale="29" fitToHeight="0" orientation="landscape" r:id="rId1"/>
  <headerFooter>
    <oddHeader>&amp;LCVMA Chapter 27-3&amp;CROAD WARRIOR OVERALL TRACKING&amp;Ras of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F108"/>
  <sheetViews>
    <sheetView zoomScaleNormal="100" zoomScaleSheetLayoutView="89" workbookViewId="0">
      <pane xSplit="12" ySplit="10" topLeftCell="CF14" activePane="bottomRight" state="frozen"/>
      <selection pane="topRight" activeCell="M1" sqref="M1"/>
      <selection pane="bottomLeft" activeCell="A12" sqref="A12"/>
      <selection pane="bottomRight" activeCell="A21" sqref="A21:XFD21"/>
    </sheetView>
  </sheetViews>
  <sheetFormatPr defaultColWidth="15.140625" defaultRowHeight="15" customHeight="1" x14ac:dyDescent="0.25"/>
  <cols>
    <col min="1" max="1" width="13.42578125" style="37" customWidth="1"/>
    <col min="2" max="2" width="39.85546875" style="38" bestFit="1" customWidth="1"/>
    <col min="3" max="3" width="9.7109375" style="1" bestFit="1" customWidth="1"/>
    <col min="4" max="4" width="5.5703125" style="260" bestFit="1" customWidth="1"/>
    <col min="5" max="5" width="9" style="1" bestFit="1" customWidth="1"/>
    <col min="6" max="6" width="9" style="1" customWidth="1"/>
    <col min="7" max="7" width="9" style="1" bestFit="1" customWidth="1"/>
    <col min="8" max="8" width="9" style="1" customWidth="1"/>
    <col min="9" max="9" width="11" style="1" bestFit="1" customWidth="1"/>
    <col min="10" max="10" width="7.42578125" style="1" bestFit="1" customWidth="1"/>
    <col min="11" max="11" width="7.7109375" style="1" bestFit="1" customWidth="1"/>
    <col min="12" max="14" width="7.140625" style="1" customWidth="1"/>
    <col min="15" max="15" width="5" style="1" customWidth="1"/>
    <col min="16" max="16" width="6.5703125" style="1" bestFit="1" customWidth="1"/>
    <col min="17" max="17" width="6.5703125" style="1" customWidth="1"/>
    <col min="18" max="27" width="6.140625" style="1" customWidth="1"/>
    <col min="28" max="42" width="7.140625" style="1" customWidth="1"/>
    <col min="43" max="43" width="7.140625" style="234" customWidth="1"/>
    <col min="44" max="57" width="7.140625" style="1" customWidth="1"/>
    <col min="58" max="66" width="6.5703125" style="1" customWidth="1"/>
    <col min="67" max="70" width="6.28515625" style="1" customWidth="1"/>
    <col min="71" max="71" width="7.85546875" style="1" bestFit="1" customWidth="1"/>
    <col min="72" max="84" width="6.28515625" style="1" customWidth="1"/>
    <col min="85" max="85" width="9.85546875" style="1" bestFit="1" customWidth="1"/>
    <col min="86" max="88" width="6.5703125" style="1" customWidth="1"/>
    <col min="89" max="90" width="6.7109375" style="1" customWidth="1"/>
    <col min="91" max="94" width="6.7109375" style="1" bestFit="1" customWidth="1"/>
    <col min="95" max="95" width="7.85546875" style="1" bestFit="1" customWidth="1"/>
    <col min="96" max="96" width="7.85546875" style="1" customWidth="1"/>
    <col min="97" max="97" width="7.85546875" style="1" bestFit="1" customWidth="1"/>
    <col min="98" max="98" width="9.85546875" style="1" customWidth="1"/>
    <col min="99" max="99" width="3.85546875" style="1" bestFit="1" customWidth="1"/>
    <col min="100" max="100" width="4.42578125" style="1" bestFit="1" customWidth="1"/>
    <col min="101" max="101" width="3.85546875" style="1" bestFit="1" customWidth="1"/>
    <col min="102" max="102" width="4.42578125" style="1" bestFit="1" customWidth="1"/>
    <col min="103" max="103" width="3.28515625" style="1" customWidth="1"/>
    <col min="104" max="104" width="5.5703125" style="1" customWidth="1"/>
    <col min="105" max="16384" width="15.140625" style="1"/>
  </cols>
  <sheetData>
    <row r="1" spans="1:102" ht="45" customHeight="1" thickBot="1" x14ac:dyDescent="0.3">
      <c r="A1" s="8"/>
      <c r="B1" s="221">
        <v>2020</v>
      </c>
      <c r="C1" s="31"/>
      <c r="D1" s="487" t="s">
        <v>392</v>
      </c>
      <c r="E1" s="487"/>
      <c r="F1" s="487"/>
      <c r="G1" s="487"/>
      <c r="H1" s="487"/>
      <c r="I1" s="487"/>
      <c r="J1" s="482" t="s">
        <v>391</v>
      </c>
      <c r="K1" s="483"/>
      <c r="L1" s="222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31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4"/>
      <c r="CD1" s="224"/>
      <c r="CE1" s="224"/>
      <c r="CF1" s="224"/>
      <c r="CG1" s="224"/>
      <c r="CH1" s="224"/>
      <c r="CI1" s="224"/>
      <c r="CJ1" s="224"/>
      <c r="CK1" s="224"/>
      <c r="CL1" s="431"/>
      <c r="CM1" s="484" t="s">
        <v>59</v>
      </c>
      <c r="CN1" s="485"/>
      <c r="CO1" s="485"/>
      <c r="CP1" s="485"/>
      <c r="CQ1" s="485"/>
      <c r="CR1" s="486"/>
      <c r="CS1" s="486"/>
      <c r="CT1" s="218" t="s">
        <v>48</v>
      </c>
      <c r="CU1" s="93"/>
    </row>
    <row r="2" spans="1:102" ht="140.25" customHeight="1" x14ac:dyDescent="0.25">
      <c r="A2" s="39" t="s">
        <v>0</v>
      </c>
      <c r="B2" s="220" t="s">
        <v>1</v>
      </c>
      <c r="C2" s="32" t="s">
        <v>49</v>
      </c>
      <c r="D2" s="256" t="s">
        <v>251</v>
      </c>
      <c r="E2" s="122" t="s">
        <v>376</v>
      </c>
      <c r="F2" s="122" t="s">
        <v>374</v>
      </c>
      <c r="G2" s="122" t="s">
        <v>375</v>
      </c>
      <c r="H2" s="122" t="s">
        <v>397</v>
      </c>
      <c r="I2" s="122" t="s">
        <v>409</v>
      </c>
      <c r="J2" s="14" t="s">
        <v>398</v>
      </c>
      <c r="K2" s="14" t="s">
        <v>328</v>
      </c>
      <c r="L2" s="21" t="s">
        <v>330</v>
      </c>
      <c r="M2" s="21" t="s">
        <v>331</v>
      </c>
      <c r="N2" s="21" t="s">
        <v>228</v>
      </c>
      <c r="O2" s="161" t="s">
        <v>332</v>
      </c>
      <c r="P2" s="161" t="s">
        <v>329</v>
      </c>
      <c r="Q2" s="161" t="s">
        <v>238</v>
      </c>
      <c r="R2" s="161" t="s">
        <v>230</v>
      </c>
      <c r="S2" s="161" t="s">
        <v>246</v>
      </c>
      <c r="T2" s="161" t="s">
        <v>239</v>
      </c>
      <c r="U2" s="161" t="s">
        <v>275</v>
      </c>
      <c r="V2" s="161" t="s">
        <v>276</v>
      </c>
      <c r="W2" s="161" t="s">
        <v>267</v>
      </c>
      <c r="X2" s="161" t="s">
        <v>268</v>
      </c>
      <c r="Y2" s="161" t="s">
        <v>269</v>
      </c>
      <c r="Z2" s="161" t="s">
        <v>399</v>
      </c>
      <c r="AA2" s="161" t="s">
        <v>270</v>
      </c>
      <c r="AB2" s="161" t="s">
        <v>229</v>
      </c>
      <c r="AC2" s="161" t="s">
        <v>245</v>
      </c>
      <c r="AD2" s="161" t="s">
        <v>296</v>
      </c>
      <c r="AE2" s="161" t="s">
        <v>297</v>
      </c>
      <c r="AF2" s="161" t="s">
        <v>271</v>
      </c>
      <c r="AG2" s="161" t="s">
        <v>295</v>
      </c>
      <c r="AH2" s="161" t="s">
        <v>333</v>
      </c>
      <c r="AI2" s="161" t="s">
        <v>231</v>
      </c>
      <c r="AJ2" s="161" t="s">
        <v>334</v>
      </c>
      <c r="AK2" s="161" t="s">
        <v>335</v>
      </c>
      <c r="AL2" s="161" t="s">
        <v>336</v>
      </c>
      <c r="AM2" s="161" t="s">
        <v>232</v>
      </c>
      <c r="AN2" s="161" t="s">
        <v>233</v>
      </c>
      <c r="AO2" s="161" t="s">
        <v>337</v>
      </c>
      <c r="AP2" s="161" t="s">
        <v>338</v>
      </c>
      <c r="AQ2" s="232" t="s">
        <v>339</v>
      </c>
      <c r="AR2" s="161" t="s">
        <v>340</v>
      </c>
      <c r="AS2" s="161" t="s">
        <v>341</v>
      </c>
      <c r="AT2" s="161" t="s">
        <v>342</v>
      </c>
      <c r="AU2" s="161" t="s">
        <v>343</v>
      </c>
      <c r="AV2" s="161" t="s">
        <v>344</v>
      </c>
      <c r="AW2" s="161" t="s">
        <v>240</v>
      </c>
      <c r="AX2" s="161" t="s">
        <v>320</v>
      </c>
      <c r="AY2" s="161" t="s">
        <v>321</v>
      </c>
      <c r="AZ2" s="161" t="s">
        <v>327</v>
      </c>
      <c r="BA2" s="161" t="s">
        <v>347</v>
      </c>
      <c r="BB2" s="161" t="s">
        <v>350</v>
      </c>
      <c r="BC2" s="161" t="s">
        <v>351</v>
      </c>
      <c r="BD2" s="161" t="s">
        <v>352</v>
      </c>
      <c r="BE2" s="161" t="s">
        <v>353</v>
      </c>
      <c r="BF2" s="161" t="s">
        <v>234</v>
      </c>
      <c r="BG2" s="161" t="s">
        <v>363</v>
      </c>
      <c r="BH2" s="161" t="s">
        <v>368</v>
      </c>
      <c r="BI2" s="161" t="s">
        <v>369</v>
      </c>
      <c r="BJ2" s="161" t="s">
        <v>373</v>
      </c>
      <c r="BK2" s="161" t="s">
        <v>377</v>
      </c>
      <c r="BL2" s="161" t="s">
        <v>383</v>
      </c>
      <c r="BM2" s="161" t="s">
        <v>382</v>
      </c>
      <c r="BN2" s="161" t="s">
        <v>241</v>
      </c>
      <c r="BO2" s="20" t="s">
        <v>400</v>
      </c>
      <c r="BP2" s="20" t="s">
        <v>407</v>
      </c>
      <c r="BQ2" s="20" t="s">
        <v>413</v>
      </c>
      <c r="BR2" s="20" t="s">
        <v>419</v>
      </c>
      <c r="BS2" s="20" t="s">
        <v>406</v>
      </c>
      <c r="BT2" s="20" t="s">
        <v>242</v>
      </c>
      <c r="BU2" s="20" t="s">
        <v>425</v>
      </c>
      <c r="BV2" s="20" t="s">
        <v>426</v>
      </c>
      <c r="BW2" s="20" t="s">
        <v>432</v>
      </c>
      <c r="BX2" s="20" t="s">
        <v>433</v>
      </c>
      <c r="BY2" s="20" t="s">
        <v>235</v>
      </c>
      <c r="BZ2" s="20" t="s">
        <v>243</v>
      </c>
      <c r="CA2" s="20" t="s">
        <v>442</v>
      </c>
      <c r="CB2" s="20" t="s">
        <v>443</v>
      </c>
      <c r="CC2" s="162" t="s">
        <v>236</v>
      </c>
      <c r="CD2" s="162" t="s">
        <v>444</v>
      </c>
      <c r="CE2" s="162" t="s">
        <v>244</v>
      </c>
      <c r="CF2" s="162" t="s">
        <v>454</v>
      </c>
      <c r="CG2" s="162" t="s">
        <v>451</v>
      </c>
      <c r="CH2" s="162" t="s">
        <v>237</v>
      </c>
      <c r="CI2" s="162" t="s">
        <v>469</v>
      </c>
      <c r="CJ2" s="162" t="s">
        <v>468</v>
      </c>
      <c r="CK2" s="19" t="s">
        <v>452</v>
      </c>
      <c r="CL2" s="432" t="s">
        <v>472</v>
      </c>
      <c r="CM2" s="15" t="s">
        <v>50</v>
      </c>
      <c r="CN2" s="16" t="s">
        <v>51</v>
      </c>
      <c r="CO2" s="17" t="s">
        <v>58</v>
      </c>
      <c r="CP2" s="18" t="s">
        <v>90</v>
      </c>
      <c r="CQ2" s="18" t="s">
        <v>113</v>
      </c>
      <c r="CR2" s="215" t="s">
        <v>147</v>
      </c>
      <c r="CS2" s="216" t="s">
        <v>227</v>
      </c>
      <c r="CT2" s="219"/>
      <c r="CU2" s="94" t="s">
        <v>209</v>
      </c>
      <c r="CV2" s="110" t="s">
        <v>367</v>
      </c>
      <c r="CW2" s="94" t="s">
        <v>209</v>
      </c>
      <c r="CX2" s="110" t="s">
        <v>366</v>
      </c>
    </row>
    <row r="3" spans="1:102" s="83" customFormat="1" ht="15.75" x14ac:dyDescent="0.25">
      <c r="A3" s="61" t="s">
        <v>18</v>
      </c>
      <c r="B3" s="53" t="s">
        <v>19</v>
      </c>
      <c r="C3" s="123">
        <f>SUM(CV3*CU3+CW3*CX3)</f>
        <v>33</v>
      </c>
      <c r="D3" s="257"/>
      <c r="E3" s="59"/>
      <c r="F3" s="59"/>
      <c r="G3" s="79"/>
      <c r="H3" s="79"/>
      <c r="I3" s="329"/>
      <c r="J3" s="59"/>
      <c r="K3" s="64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103"/>
      <c r="AG3" s="103"/>
      <c r="AH3" s="103"/>
      <c r="AI3" s="62"/>
      <c r="AJ3" s="62"/>
      <c r="AK3" s="62"/>
      <c r="AL3" s="62"/>
      <c r="AM3" s="62"/>
      <c r="AN3" s="62"/>
      <c r="AO3" s="62"/>
      <c r="AP3" s="62"/>
      <c r="AQ3" s="80">
        <v>140</v>
      </c>
      <c r="AR3" s="62"/>
      <c r="AS3" s="62"/>
      <c r="AT3" s="62"/>
      <c r="AU3" s="62"/>
      <c r="AV3" s="62"/>
      <c r="AW3" s="62"/>
      <c r="AX3" s="62"/>
      <c r="AY3" s="62"/>
      <c r="AZ3" s="59">
        <v>25</v>
      </c>
      <c r="BA3" s="59"/>
      <c r="BB3" s="59"/>
      <c r="BC3" s="59"/>
      <c r="BD3" s="59"/>
      <c r="BE3" s="59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396"/>
      <c r="CM3" s="41"/>
      <c r="CN3" s="41"/>
      <c r="CO3" s="41"/>
      <c r="CP3" s="41">
        <f>SUM(C3:CK3)</f>
        <v>198</v>
      </c>
      <c r="CQ3" s="41">
        <v>86</v>
      </c>
      <c r="CR3" s="124">
        <v>198</v>
      </c>
      <c r="CS3" s="217">
        <f t="shared" ref="CS3:CS9" si="0">SUM(C3:CL3)</f>
        <v>198</v>
      </c>
      <c r="CT3" s="41">
        <f t="shared" ref="CT3:CT30" si="1">SUM(CM3:CS3)</f>
        <v>680</v>
      </c>
      <c r="CU3" s="95"/>
      <c r="CV3" s="83">
        <v>25</v>
      </c>
      <c r="CW3" s="83">
        <v>1</v>
      </c>
      <c r="CX3" s="83">
        <v>33</v>
      </c>
    </row>
    <row r="4" spans="1:102" s="83" customFormat="1" ht="15.75" x14ac:dyDescent="0.25">
      <c r="A4" s="333" t="s">
        <v>20</v>
      </c>
      <c r="B4" s="334" t="str">
        <f>HYPERLINK("http://www.combatvet.org/members/showMember.asp?LID=8083","Robbie ""Ghost Rider"" Williams")</f>
        <v>Robbie "Ghost Rider" Williams</v>
      </c>
      <c r="C4" s="335">
        <f t="shared" ref="C4:C66" si="2">SUM(CV4*CU4+CW4*CX4)</f>
        <v>0</v>
      </c>
      <c r="D4" s="336"/>
      <c r="E4" s="334"/>
      <c r="F4" s="334"/>
      <c r="G4" s="337"/>
      <c r="H4" s="337"/>
      <c r="I4" s="338"/>
      <c r="J4" s="334"/>
      <c r="K4" s="339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5"/>
      <c r="AC4" s="340"/>
      <c r="AD4" s="340"/>
      <c r="AE4" s="340"/>
      <c r="AF4" s="340"/>
      <c r="AG4" s="340"/>
      <c r="AH4" s="340"/>
      <c r="AI4" s="340"/>
      <c r="AJ4" s="340"/>
      <c r="AK4" s="340"/>
      <c r="AL4" s="340"/>
      <c r="AM4" s="340"/>
      <c r="AN4" s="340"/>
      <c r="AO4" s="340"/>
      <c r="AP4" s="340"/>
      <c r="AQ4" s="341"/>
      <c r="AR4" s="340"/>
      <c r="AS4" s="340"/>
      <c r="AT4" s="340"/>
      <c r="AU4" s="340"/>
      <c r="AV4" s="340"/>
      <c r="AW4" s="340"/>
      <c r="AX4" s="340"/>
      <c r="AY4" s="340"/>
      <c r="AZ4" s="334"/>
      <c r="BA4" s="334"/>
      <c r="BB4" s="334"/>
      <c r="BC4" s="334"/>
      <c r="BD4" s="334"/>
      <c r="BE4" s="334"/>
      <c r="BF4" s="341"/>
      <c r="BG4" s="341"/>
      <c r="BH4" s="341"/>
      <c r="BI4" s="341"/>
      <c r="BJ4" s="341"/>
      <c r="BK4" s="341"/>
      <c r="BL4" s="341"/>
      <c r="BM4" s="341"/>
      <c r="BN4" s="341"/>
      <c r="BO4" s="341"/>
      <c r="BP4" s="341"/>
      <c r="BQ4" s="341"/>
      <c r="BR4" s="341"/>
      <c r="BS4" s="341"/>
      <c r="BT4" s="341"/>
      <c r="BU4" s="341"/>
      <c r="BV4" s="341"/>
      <c r="BW4" s="341"/>
      <c r="BX4" s="341"/>
      <c r="BY4" s="341"/>
      <c r="BZ4" s="341"/>
      <c r="CA4" s="341"/>
      <c r="CB4" s="341"/>
      <c r="CC4" s="341"/>
      <c r="CD4" s="341"/>
      <c r="CE4" s="341"/>
      <c r="CF4" s="341"/>
      <c r="CG4" s="341"/>
      <c r="CH4" s="341"/>
      <c r="CI4" s="341"/>
      <c r="CJ4" s="341"/>
      <c r="CK4" s="341"/>
      <c r="CL4" s="433"/>
      <c r="CM4" s="342"/>
      <c r="CN4" s="342"/>
      <c r="CO4" s="342"/>
      <c r="CP4" s="342">
        <v>0</v>
      </c>
      <c r="CQ4" s="342">
        <v>0</v>
      </c>
      <c r="CR4" s="343">
        <v>0</v>
      </c>
      <c r="CS4" s="344">
        <f t="shared" si="0"/>
        <v>0</v>
      </c>
      <c r="CT4" s="342">
        <f t="shared" si="1"/>
        <v>0</v>
      </c>
      <c r="CU4" s="95"/>
      <c r="CV4" s="83">
        <v>121</v>
      </c>
      <c r="CX4" s="83">
        <v>127</v>
      </c>
    </row>
    <row r="5" spans="1:102" s="83" customFormat="1" ht="14.25" customHeight="1" x14ac:dyDescent="0.25">
      <c r="A5" s="97" t="s">
        <v>199</v>
      </c>
      <c r="B5" s="8" t="s">
        <v>200</v>
      </c>
      <c r="C5" s="123">
        <f t="shared" si="2"/>
        <v>52</v>
      </c>
      <c r="D5" s="257"/>
      <c r="E5" s="59">
        <v>54</v>
      </c>
      <c r="F5" s="59"/>
      <c r="G5" s="79"/>
      <c r="H5" s="79"/>
      <c r="I5" s="329"/>
      <c r="J5" s="59"/>
      <c r="K5" s="64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>
        <v>114</v>
      </c>
      <c r="AL5" s="62"/>
      <c r="AM5" s="62"/>
      <c r="AN5" s="62"/>
      <c r="AO5" s="62"/>
      <c r="AP5" s="62"/>
      <c r="AQ5" s="80"/>
      <c r="AR5" s="62"/>
      <c r="AS5" s="62"/>
      <c r="AT5" s="62"/>
      <c r="AU5" s="62"/>
      <c r="AV5" s="62"/>
      <c r="AW5" s="62"/>
      <c r="AX5" s="62"/>
      <c r="AY5" s="62"/>
      <c r="AZ5" s="59"/>
      <c r="BA5" s="59"/>
      <c r="BB5" s="59"/>
      <c r="BC5" s="59">
        <v>38</v>
      </c>
      <c r="BD5" s="59"/>
      <c r="BE5" s="59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434"/>
      <c r="CM5" s="41"/>
      <c r="CN5" s="41"/>
      <c r="CO5" s="41"/>
      <c r="CP5" s="41"/>
      <c r="CQ5" s="41"/>
      <c r="CR5" s="124">
        <v>599</v>
      </c>
      <c r="CS5" s="217">
        <f t="shared" si="0"/>
        <v>258</v>
      </c>
      <c r="CT5" s="41">
        <f t="shared" si="1"/>
        <v>857</v>
      </c>
      <c r="CU5" s="95"/>
      <c r="CV5" s="95">
        <v>38</v>
      </c>
      <c r="CW5" s="83">
        <v>1</v>
      </c>
      <c r="CX5" s="83">
        <v>52</v>
      </c>
    </row>
    <row r="6" spans="1:102" s="83" customFormat="1" ht="15.75" customHeight="1" x14ac:dyDescent="0.25">
      <c r="A6" s="61" t="s">
        <v>21</v>
      </c>
      <c r="B6" s="59" t="str">
        <f>HYPERLINK("http://www.combatvet.org/members/showMember.asp?LID=9416","Scott ""Big Dawg"" Johnson")</f>
        <v>Scott "Big Dawg" Johnson</v>
      </c>
      <c r="C6" s="123">
        <f t="shared" si="2"/>
        <v>148</v>
      </c>
      <c r="D6" s="257"/>
      <c r="E6" s="59">
        <v>90</v>
      </c>
      <c r="F6" s="59"/>
      <c r="G6" s="79"/>
      <c r="H6" s="79"/>
      <c r="I6" s="329"/>
      <c r="J6" s="59"/>
      <c r="K6" s="64">
        <v>778</v>
      </c>
      <c r="L6" s="62"/>
      <c r="M6" s="62"/>
      <c r="N6" s="62"/>
      <c r="O6" s="62"/>
      <c r="P6" s="62"/>
      <c r="Q6" s="62"/>
      <c r="R6" s="62"/>
      <c r="S6" s="62"/>
      <c r="T6" s="62"/>
      <c r="U6" s="62">
        <v>185</v>
      </c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>
        <v>175</v>
      </c>
      <c r="AH6" s="62"/>
      <c r="AI6" s="62"/>
      <c r="AJ6" s="62">
        <v>220</v>
      </c>
      <c r="AK6" s="62"/>
      <c r="AL6" s="62"/>
      <c r="AM6" s="62"/>
      <c r="AN6" s="62"/>
      <c r="AO6" s="62"/>
      <c r="AP6" s="62"/>
      <c r="AQ6" s="80"/>
      <c r="AR6" s="62"/>
      <c r="AS6" s="62"/>
      <c r="AT6" s="62"/>
      <c r="AU6" s="62"/>
      <c r="AV6" s="62">
        <v>290</v>
      </c>
      <c r="AW6" s="62"/>
      <c r="AX6" s="62"/>
      <c r="AY6" s="62"/>
      <c r="AZ6" s="59">
        <v>24</v>
      </c>
      <c r="BA6" s="59"/>
      <c r="BB6" s="59"/>
      <c r="BC6" s="59"/>
      <c r="BD6" s="59"/>
      <c r="BE6" s="59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>
        <v>412</v>
      </c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434"/>
      <c r="CM6" s="41"/>
      <c r="CN6" s="41"/>
      <c r="CO6" s="41"/>
      <c r="CP6" s="41">
        <v>26</v>
      </c>
      <c r="CQ6" s="41">
        <v>713</v>
      </c>
      <c r="CR6" s="124">
        <v>1014</v>
      </c>
      <c r="CS6" s="217">
        <f t="shared" si="0"/>
        <v>2322</v>
      </c>
      <c r="CT6" s="41">
        <f t="shared" si="1"/>
        <v>4075</v>
      </c>
      <c r="CU6" s="95">
        <v>3</v>
      </c>
      <c r="CV6" s="95">
        <v>24</v>
      </c>
      <c r="CW6" s="83">
        <v>4</v>
      </c>
      <c r="CX6" s="83">
        <v>19</v>
      </c>
    </row>
    <row r="7" spans="1:102" s="83" customFormat="1" ht="14.25" customHeight="1" x14ac:dyDescent="0.25">
      <c r="A7" s="333" t="s">
        <v>22</v>
      </c>
      <c r="B7" s="334" t="str">
        <f>HYPERLINK("http://www.combatvet.org/members/showMember.asp?LID=9586","Michael ""cordless"" geci")</f>
        <v>Michael "cordless" geci</v>
      </c>
      <c r="C7" s="335">
        <f t="shared" si="2"/>
        <v>0</v>
      </c>
      <c r="D7" s="336"/>
      <c r="E7" s="334"/>
      <c r="F7" s="334"/>
      <c r="G7" s="337"/>
      <c r="H7" s="337"/>
      <c r="I7" s="338"/>
      <c r="J7" s="334"/>
      <c r="K7" s="339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0"/>
      <c r="Y7" s="340"/>
      <c r="Z7" s="340"/>
      <c r="AA7" s="340"/>
      <c r="AB7" s="340"/>
      <c r="AC7" s="340"/>
      <c r="AD7" s="340"/>
      <c r="AE7" s="340"/>
      <c r="AF7" s="340"/>
      <c r="AG7" s="340"/>
      <c r="AH7" s="340"/>
      <c r="AI7" s="340"/>
      <c r="AJ7" s="340"/>
      <c r="AK7" s="340"/>
      <c r="AL7" s="340"/>
      <c r="AM7" s="340"/>
      <c r="AN7" s="340"/>
      <c r="AO7" s="340"/>
      <c r="AP7" s="340"/>
      <c r="AQ7" s="341"/>
      <c r="AR7" s="340"/>
      <c r="AS7" s="340"/>
      <c r="AT7" s="340"/>
      <c r="AU7" s="340"/>
      <c r="AV7" s="340"/>
      <c r="AW7" s="340"/>
      <c r="AX7" s="340"/>
      <c r="AY7" s="340"/>
      <c r="AZ7" s="334"/>
      <c r="BA7" s="334"/>
      <c r="BB7" s="334"/>
      <c r="BC7" s="334"/>
      <c r="BD7" s="334"/>
      <c r="BE7" s="334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  <c r="BT7" s="341"/>
      <c r="BU7" s="341"/>
      <c r="BV7" s="341"/>
      <c r="BW7" s="341"/>
      <c r="BX7" s="341"/>
      <c r="BY7" s="341"/>
      <c r="BZ7" s="341"/>
      <c r="CA7" s="341"/>
      <c r="CB7" s="341"/>
      <c r="CC7" s="341"/>
      <c r="CD7" s="341"/>
      <c r="CE7" s="341"/>
      <c r="CF7" s="341"/>
      <c r="CG7" s="341"/>
      <c r="CH7" s="341"/>
      <c r="CI7" s="341"/>
      <c r="CJ7" s="341"/>
      <c r="CK7" s="341"/>
      <c r="CL7" s="433"/>
      <c r="CM7" s="342"/>
      <c r="CN7" s="342"/>
      <c r="CO7" s="342"/>
      <c r="CP7" s="342">
        <v>0</v>
      </c>
      <c r="CQ7" s="342">
        <v>0</v>
      </c>
      <c r="CR7" s="343">
        <v>0</v>
      </c>
      <c r="CS7" s="344">
        <f t="shared" si="0"/>
        <v>0</v>
      </c>
      <c r="CT7" s="342">
        <f t="shared" si="1"/>
        <v>0</v>
      </c>
      <c r="CU7" s="95"/>
      <c r="CV7" s="95">
        <v>11</v>
      </c>
      <c r="CX7" s="83">
        <v>21</v>
      </c>
    </row>
    <row r="8" spans="1:102" s="83" customFormat="1" ht="14.25" customHeight="1" x14ac:dyDescent="0.25">
      <c r="A8" s="333" t="s">
        <v>23</v>
      </c>
      <c r="B8" s="334" t="str">
        <f>HYPERLINK("http://www.combatvet.org/members/showMember.asp?LID=10224","jeffrey ""Stretch"" Scott")</f>
        <v>jeffrey "Stretch" Scott</v>
      </c>
      <c r="C8" s="335">
        <f t="shared" si="2"/>
        <v>0</v>
      </c>
      <c r="D8" s="336"/>
      <c r="E8" s="334"/>
      <c r="F8" s="334"/>
      <c r="G8" s="337"/>
      <c r="H8" s="337"/>
      <c r="I8" s="338"/>
      <c r="J8" s="334"/>
      <c r="K8" s="339"/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0"/>
      <c r="AE8" s="340"/>
      <c r="AF8" s="340"/>
      <c r="AG8" s="340"/>
      <c r="AH8" s="340"/>
      <c r="AI8" s="340"/>
      <c r="AJ8" s="340"/>
      <c r="AK8" s="340"/>
      <c r="AL8" s="340"/>
      <c r="AM8" s="340"/>
      <c r="AN8" s="340"/>
      <c r="AO8" s="340"/>
      <c r="AP8" s="340"/>
      <c r="AQ8" s="341"/>
      <c r="AR8" s="340"/>
      <c r="AS8" s="340"/>
      <c r="AT8" s="340"/>
      <c r="AU8" s="340"/>
      <c r="AV8" s="340"/>
      <c r="AW8" s="340"/>
      <c r="AX8" s="340"/>
      <c r="AY8" s="340"/>
      <c r="AZ8" s="334"/>
      <c r="BA8" s="334"/>
      <c r="BB8" s="334"/>
      <c r="BC8" s="334"/>
      <c r="BD8" s="334"/>
      <c r="BE8" s="334"/>
      <c r="BF8" s="341"/>
      <c r="BG8" s="341"/>
      <c r="BH8" s="341"/>
      <c r="BI8" s="341"/>
      <c r="BJ8" s="341"/>
      <c r="BK8" s="341"/>
      <c r="BL8" s="341"/>
      <c r="BM8" s="341"/>
      <c r="BN8" s="341"/>
      <c r="BO8" s="341"/>
      <c r="BP8" s="341"/>
      <c r="BQ8" s="341"/>
      <c r="BR8" s="341"/>
      <c r="BS8" s="341"/>
      <c r="BT8" s="341"/>
      <c r="BU8" s="341"/>
      <c r="BV8" s="341"/>
      <c r="BW8" s="341"/>
      <c r="BX8" s="341"/>
      <c r="BY8" s="341"/>
      <c r="BZ8" s="341"/>
      <c r="CA8" s="341"/>
      <c r="CB8" s="341"/>
      <c r="CC8" s="341"/>
      <c r="CD8" s="341"/>
      <c r="CE8" s="341"/>
      <c r="CF8" s="341"/>
      <c r="CG8" s="341"/>
      <c r="CH8" s="341"/>
      <c r="CI8" s="341"/>
      <c r="CJ8" s="341"/>
      <c r="CK8" s="341"/>
      <c r="CL8" s="433"/>
      <c r="CM8" s="342">
        <v>4193</v>
      </c>
      <c r="CN8" s="342">
        <v>3674</v>
      </c>
      <c r="CO8" s="342">
        <v>141</v>
      </c>
      <c r="CP8" s="342">
        <v>72</v>
      </c>
      <c r="CQ8" s="342">
        <v>484</v>
      </c>
      <c r="CR8" s="343">
        <v>0</v>
      </c>
      <c r="CS8" s="344">
        <f t="shared" si="0"/>
        <v>0</v>
      </c>
      <c r="CT8" s="342">
        <f t="shared" si="1"/>
        <v>8564</v>
      </c>
      <c r="CU8" s="95"/>
      <c r="CV8" s="95">
        <v>175</v>
      </c>
      <c r="CX8" s="83">
        <v>179</v>
      </c>
    </row>
    <row r="9" spans="1:102" s="83" customFormat="1" ht="14.25" customHeight="1" x14ac:dyDescent="0.25">
      <c r="A9" s="61" t="s">
        <v>24</v>
      </c>
      <c r="B9" s="209" t="s">
        <v>62</v>
      </c>
      <c r="C9" s="123">
        <f t="shared" si="2"/>
        <v>199</v>
      </c>
      <c r="D9" s="257"/>
      <c r="E9" s="59"/>
      <c r="F9" s="59"/>
      <c r="G9" s="79"/>
      <c r="H9" s="79"/>
      <c r="I9" s="329"/>
      <c r="J9" s="59"/>
      <c r="K9" s="64">
        <v>705</v>
      </c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80"/>
      <c r="AR9" s="62"/>
      <c r="AS9" s="62"/>
      <c r="AT9" s="62"/>
      <c r="AU9" s="62"/>
      <c r="AV9" s="62"/>
      <c r="AW9" s="62"/>
      <c r="AX9" s="62">
        <v>10</v>
      </c>
      <c r="AY9" s="62"/>
      <c r="AZ9" s="59">
        <v>32</v>
      </c>
      <c r="BA9" s="59"/>
      <c r="BB9" s="59"/>
      <c r="BC9" s="59">
        <v>36</v>
      </c>
      <c r="BD9" s="59"/>
      <c r="BE9" s="59"/>
      <c r="BF9" s="80"/>
      <c r="BG9" s="80"/>
      <c r="BH9" s="80"/>
      <c r="BI9" s="80"/>
      <c r="BJ9" s="80"/>
      <c r="BK9" s="80"/>
      <c r="BL9" s="80">
        <v>120</v>
      </c>
      <c r="BM9" s="80"/>
      <c r="BN9" s="80"/>
      <c r="BO9" s="80">
        <v>110</v>
      </c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434"/>
      <c r="CM9" s="41">
        <v>3046</v>
      </c>
      <c r="CN9" s="41">
        <v>8469</v>
      </c>
      <c r="CO9" s="41">
        <v>4370</v>
      </c>
      <c r="CP9" s="41">
        <v>5024</v>
      </c>
      <c r="CQ9" s="41">
        <v>2887</v>
      </c>
      <c r="CR9" s="124">
        <v>2578</v>
      </c>
      <c r="CS9" s="217">
        <f t="shared" si="0"/>
        <v>1212</v>
      </c>
      <c r="CT9" s="41">
        <f t="shared" si="1"/>
        <v>27586</v>
      </c>
      <c r="CU9" s="95">
        <v>1</v>
      </c>
      <c r="CV9" s="95">
        <v>47</v>
      </c>
      <c r="CW9" s="83">
        <v>4</v>
      </c>
      <c r="CX9" s="83">
        <v>38</v>
      </c>
    </row>
    <row r="10" spans="1:102" s="83" customFormat="1" ht="14.25" customHeight="1" x14ac:dyDescent="0.25">
      <c r="A10" s="61" t="s">
        <v>25</v>
      </c>
      <c r="B10" s="59" t="str">
        <f>HYPERLINK("http://www.combatvet.org/members/showMember.asp?LID=10801","Michael ""Mr Lezo"" Lilly")</f>
        <v>Michael "Mr Lezo" Lilly</v>
      </c>
      <c r="C10" s="123">
        <f t="shared" si="2"/>
        <v>0</v>
      </c>
      <c r="D10" s="257"/>
      <c r="E10" s="59"/>
      <c r="F10" s="59"/>
      <c r="G10" s="79"/>
      <c r="H10" s="79"/>
      <c r="I10" s="329"/>
      <c r="J10" s="59"/>
      <c r="K10" s="64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80"/>
      <c r="AR10" s="62"/>
      <c r="AS10" s="62"/>
      <c r="AT10" s="62"/>
      <c r="AU10" s="62"/>
      <c r="AV10" s="62"/>
      <c r="AW10" s="62"/>
      <c r="AX10" s="62"/>
      <c r="AY10" s="62"/>
      <c r="AZ10" s="59"/>
      <c r="BA10" s="59"/>
      <c r="BB10" s="59"/>
      <c r="BC10" s="59">
        <v>8</v>
      </c>
      <c r="BD10" s="59"/>
      <c r="BE10" s="59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434">
        <v>9</v>
      </c>
      <c r="CM10" s="41"/>
      <c r="CN10" s="41"/>
      <c r="CO10" s="41"/>
      <c r="CP10" s="41"/>
      <c r="CQ10" s="41">
        <v>8</v>
      </c>
      <c r="CR10" s="124">
        <v>0</v>
      </c>
      <c r="CS10" s="217">
        <f>SUM(C10:CL10)</f>
        <v>17</v>
      </c>
      <c r="CT10" s="41">
        <f t="shared" si="1"/>
        <v>25</v>
      </c>
      <c r="CU10" s="95"/>
      <c r="CV10" s="95">
        <v>8</v>
      </c>
      <c r="CX10" s="83">
        <v>9</v>
      </c>
    </row>
    <row r="11" spans="1:102" s="83" customFormat="1" ht="15" customHeight="1" x14ac:dyDescent="0.25">
      <c r="A11" s="61" t="s">
        <v>26</v>
      </c>
      <c r="B11" s="59" t="s">
        <v>461</v>
      </c>
      <c r="C11" s="123">
        <f t="shared" si="2"/>
        <v>0</v>
      </c>
      <c r="D11" s="257"/>
      <c r="E11" s="59"/>
      <c r="F11" s="59"/>
      <c r="G11" s="79"/>
      <c r="H11" s="79"/>
      <c r="I11" s="329"/>
      <c r="J11" s="59"/>
      <c r="K11" s="64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80"/>
      <c r="AR11" s="62">
        <v>464</v>
      </c>
      <c r="AS11" s="62"/>
      <c r="AT11" s="62"/>
      <c r="AU11" s="62"/>
      <c r="AV11" s="62"/>
      <c r="AW11" s="62"/>
      <c r="AX11" s="62"/>
      <c r="AY11" s="62"/>
      <c r="AZ11" s="59"/>
      <c r="BA11" s="59"/>
      <c r="BB11" s="59"/>
      <c r="BC11" s="59">
        <v>52</v>
      </c>
      <c r="BD11" s="59"/>
      <c r="BE11" s="59"/>
      <c r="BF11" s="80"/>
      <c r="BG11" s="80"/>
      <c r="BH11" s="80"/>
      <c r="BI11" s="80"/>
      <c r="BJ11" s="80"/>
      <c r="BK11" s="80"/>
      <c r="BL11" s="80">
        <v>93</v>
      </c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434"/>
      <c r="CM11" s="41"/>
      <c r="CN11" s="41"/>
      <c r="CO11" s="41"/>
      <c r="CP11" s="41"/>
      <c r="CQ11" s="41">
        <v>208</v>
      </c>
      <c r="CR11" s="124">
        <v>476</v>
      </c>
      <c r="CS11" s="217">
        <f t="shared" ref="CS11:CS74" si="3">SUM(C11:CL11)</f>
        <v>609</v>
      </c>
      <c r="CT11" s="41">
        <f t="shared" si="1"/>
        <v>1293</v>
      </c>
      <c r="CU11" s="95"/>
      <c r="CV11" s="95">
        <v>52</v>
      </c>
      <c r="CX11" s="83">
        <v>59</v>
      </c>
    </row>
    <row r="12" spans="1:102" s="83" customFormat="1" ht="14.25" customHeight="1" x14ac:dyDescent="0.25">
      <c r="A12" s="61" t="s">
        <v>28</v>
      </c>
      <c r="B12" s="209" t="s">
        <v>323</v>
      </c>
      <c r="C12" s="123">
        <f t="shared" si="2"/>
        <v>995</v>
      </c>
      <c r="D12" s="257">
        <v>627</v>
      </c>
      <c r="E12" s="59"/>
      <c r="F12" s="59"/>
      <c r="G12" s="79">
        <v>530</v>
      </c>
      <c r="H12" s="79"/>
      <c r="I12" s="329">
        <v>490</v>
      </c>
      <c r="J12" s="59"/>
      <c r="K12" s="64">
        <v>818</v>
      </c>
      <c r="L12" s="62">
        <v>122</v>
      </c>
      <c r="M12" s="62"/>
      <c r="N12" s="62"/>
      <c r="O12" s="62"/>
      <c r="P12" s="62"/>
      <c r="Q12" s="62">
        <v>40</v>
      </c>
      <c r="R12" s="62"/>
      <c r="S12" s="62">
        <v>284</v>
      </c>
      <c r="T12" s="62">
        <v>40</v>
      </c>
      <c r="U12" s="62">
        <v>185</v>
      </c>
      <c r="V12" s="62">
        <v>64</v>
      </c>
      <c r="W12" s="62"/>
      <c r="X12" s="62"/>
      <c r="Y12" s="62"/>
      <c r="Z12" s="62"/>
      <c r="AA12" s="62"/>
      <c r="AB12" s="62"/>
      <c r="AC12" s="62"/>
      <c r="AD12" s="62"/>
      <c r="AE12" s="62">
        <v>260</v>
      </c>
      <c r="AF12" s="62"/>
      <c r="AG12" s="62">
        <v>175</v>
      </c>
      <c r="AH12" s="62">
        <v>246</v>
      </c>
      <c r="AI12" s="62"/>
      <c r="AJ12" s="62"/>
      <c r="AK12" s="62">
        <v>249</v>
      </c>
      <c r="AL12" s="62">
        <v>297</v>
      </c>
      <c r="AM12" s="62"/>
      <c r="AN12" s="62"/>
      <c r="AO12" s="62"/>
      <c r="AP12" s="62">
        <v>203</v>
      </c>
      <c r="AQ12" s="80">
        <v>215</v>
      </c>
      <c r="AR12" s="62">
        <v>506</v>
      </c>
      <c r="AS12" s="62"/>
      <c r="AT12" s="62"/>
      <c r="AU12" s="62">
        <v>122</v>
      </c>
      <c r="AV12" s="62">
        <v>341</v>
      </c>
      <c r="AW12" s="62"/>
      <c r="AX12" s="62"/>
      <c r="AY12" s="62"/>
      <c r="AZ12" s="59">
        <v>144</v>
      </c>
      <c r="BA12" s="59"/>
      <c r="BB12" s="59"/>
      <c r="BC12" s="59">
        <v>150</v>
      </c>
      <c r="BD12" s="59"/>
      <c r="BE12" s="59">
        <v>280</v>
      </c>
      <c r="BF12" s="80"/>
      <c r="BG12" s="80">
        <v>132</v>
      </c>
      <c r="BH12" s="80"/>
      <c r="BI12" s="80">
        <v>203</v>
      </c>
      <c r="BJ12" s="80"/>
      <c r="BK12" s="80">
        <v>879</v>
      </c>
      <c r="BL12" s="80">
        <v>168</v>
      </c>
      <c r="BM12" s="80">
        <v>127</v>
      </c>
      <c r="BN12" s="80"/>
      <c r="BO12" s="80">
        <v>238</v>
      </c>
      <c r="BP12" s="80">
        <v>690</v>
      </c>
      <c r="BQ12" s="80">
        <v>127</v>
      </c>
      <c r="BR12" s="80">
        <v>400</v>
      </c>
      <c r="BS12" s="80">
        <v>1136</v>
      </c>
      <c r="BT12" s="80"/>
      <c r="BU12" s="80">
        <v>327</v>
      </c>
      <c r="BV12" s="80">
        <v>243</v>
      </c>
      <c r="BW12" s="80"/>
      <c r="BX12" s="80"/>
      <c r="BY12" s="80"/>
      <c r="BZ12" s="80"/>
      <c r="CA12" s="80">
        <v>1118</v>
      </c>
      <c r="CB12" s="80">
        <v>991</v>
      </c>
      <c r="CC12" s="80">
        <v>127</v>
      </c>
      <c r="CD12" s="80">
        <v>645</v>
      </c>
      <c r="CE12" s="80"/>
      <c r="CF12" s="80"/>
      <c r="CG12" s="80">
        <v>177</v>
      </c>
      <c r="CH12" s="80">
        <v>127</v>
      </c>
      <c r="CI12" s="80"/>
      <c r="CJ12" s="80"/>
      <c r="CK12" s="80">
        <v>160</v>
      </c>
      <c r="CL12" s="434">
        <v>127</v>
      </c>
      <c r="CM12" s="41">
        <v>2125</v>
      </c>
      <c r="CN12" s="41">
        <v>4337</v>
      </c>
      <c r="CO12" s="41">
        <v>8461</v>
      </c>
      <c r="CP12" s="41">
        <v>8642</v>
      </c>
      <c r="CQ12" s="41">
        <v>8230</v>
      </c>
      <c r="CR12" s="124">
        <v>14812</v>
      </c>
      <c r="CS12" s="217">
        <f t="shared" si="3"/>
        <v>15525</v>
      </c>
      <c r="CT12" s="41">
        <f t="shared" si="1"/>
        <v>62132</v>
      </c>
      <c r="CU12" s="95">
        <v>3</v>
      </c>
      <c r="CV12" s="95">
        <v>120</v>
      </c>
      <c r="CW12" s="83">
        <v>5</v>
      </c>
      <c r="CX12" s="83">
        <v>127</v>
      </c>
    </row>
    <row r="13" spans="1:102" s="83" customFormat="1" ht="14.25" customHeight="1" x14ac:dyDescent="0.25">
      <c r="A13" s="61" t="s">
        <v>118</v>
      </c>
      <c r="B13" s="62" t="s">
        <v>119</v>
      </c>
      <c r="C13" s="123">
        <f t="shared" si="2"/>
        <v>38</v>
      </c>
      <c r="D13" s="257"/>
      <c r="E13" s="59"/>
      <c r="F13" s="59"/>
      <c r="G13" s="79"/>
      <c r="H13" s="79"/>
      <c r="I13" s="329"/>
      <c r="J13" s="59"/>
      <c r="K13" s="64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80"/>
      <c r="AR13" s="62"/>
      <c r="AS13" s="62"/>
      <c r="AT13" s="62"/>
      <c r="AU13" s="62"/>
      <c r="AV13" s="62"/>
      <c r="AW13" s="62"/>
      <c r="AX13" s="62"/>
      <c r="AY13" s="62"/>
      <c r="AZ13" s="59"/>
      <c r="BA13" s="59"/>
      <c r="BB13" s="59"/>
      <c r="BC13" s="59"/>
      <c r="BD13" s="59"/>
      <c r="BE13" s="59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434"/>
      <c r="CM13" s="41"/>
      <c r="CN13" s="41"/>
      <c r="CO13" s="41"/>
      <c r="CP13" s="41"/>
      <c r="CQ13" s="41">
        <v>570</v>
      </c>
      <c r="CR13" s="124">
        <v>501</v>
      </c>
      <c r="CS13" s="217">
        <f t="shared" si="3"/>
        <v>38</v>
      </c>
      <c r="CT13" s="41">
        <f t="shared" si="1"/>
        <v>1109</v>
      </c>
      <c r="CU13" s="95">
        <v>1</v>
      </c>
      <c r="CV13" s="95">
        <v>38</v>
      </c>
      <c r="CX13" s="83">
        <v>25</v>
      </c>
    </row>
    <row r="14" spans="1:102" s="83" customFormat="1" ht="14.25" customHeight="1" x14ac:dyDescent="0.25">
      <c r="A14" s="333" t="s">
        <v>309</v>
      </c>
      <c r="B14" s="340" t="s">
        <v>310</v>
      </c>
      <c r="C14" s="335">
        <f t="shared" si="2"/>
        <v>0</v>
      </c>
      <c r="D14" s="336"/>
      <c r="E14" s="334"/>
      <c r="F14" s="334"/>
      <c r="G14" s="337"/>
      <c r="H14" s="337"/>
      <c r="I14" s="338"/>
      <c r="J14" s="334"/>
      <c r="K14" s="339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0"/>
      <c r="AA14" s="340"/>
      <c r="AB14" s="340"/>
      <c r="AC14" s="340"/>
      <c r="AD14" s="340"/>
      <c r="AE14" s="340"/>
      <c r="AF14" s="340"/>
      <c r="AG14" s="340"/>
      <c r="AH14" s="340"/>
      <c r="AI14" s="340"/>
      <c r="AJ14" s="340"/>
      <c r="AK14" s="340"/>
      <c r="AL14" s="340"/>
      <c r="AM14" s="340"/>
      <c r="AN14" s="340"/>
      <c r="AO14" s="340"/>
      <c r="AP14" s="340"/>
      <c r="AQ14" s="341"/>
      <c r="AR14" s="340"/>
      <c r="AS14" s="340"/>
      <c r="AT14" s="340"/>
      <c r="AU14" s="340"/>
      <c r="AV14" s="340"/>
      <c r="AW14" s="340"/>
      <c r="AX14" s="340"/>
      <c r="AY14" s="340"/>
      <c r="AZ14" s="334"/>
      <c r="BA14" s="334"/>
      <c r="BB14" s="334"/>
      <c r="BC14" s="334"/>
      <c r="BD14" s="334"/>
      <c r="BE14" s="334"/>
      <c r="BF14" s="341"/>
      <c r="BG14" s="341"/>
      <c r="BH14" s="341"/>
      <c r="BI14" s="341"/>
      <c r="BJ14" s="341"/>
      <c r="BK14" s="341"/>
      <c r="BL14" s="341"/>
      <c r="BM14" s="341"/>
      <c r="BN14" s="341"/>
      <c r="BO14" s="341"/>
      <c r="BP14" s="341"/>
      <c r="BQ14" s="341"/>
      <c r="BR14" s="341"/>
      <c r="BS14" s="341"/>
      <c r="BT14" s="341"/>
      <c r="BU14" s="341"/>
      <c r="BV14" s="341"/>
      <c r="BW14" s="341"/>
      <c r="BX14" s="341"/>
      <c r="BY14" s="341"/>
      <c r="BZ14" s="341"/>
      <c r="CA14" s="341"/>
      <c r="CB14" s="341"/>
      <c r="CC14" s="341"/>
      <c r="CD14" s="341"/>
      <c r="CE14" s="341"/>
      <c r="CF14" s="341"/>
      <c r="CG14" s="341"/>
      <c r="CH14" s="341"/>
      <c r="CI14" s="341"/>
      <c r="CJ14" s="341"/>
      <c r="CK14" s="341"/>
      <c r="CL14" s="433"/>
      <c r="CM14" s="342"/>
      <c r="CN14" s="342"/>
      <c r="CO14" s="342"/>
      <c r="CP14" s="342"/>
      <c r="CQ14" s="342"/>
      <c r="CR14" s="343"/>
      <c r="CS14" s="344">
        <f t="shared" si="3"/>
        <v>0</v>
      </c>
      <c r="CT14" s="342">
        <f>SUM(CM14:CS14)</f>
        <v>0</v>
      </c>
      <c r="CU14" s="95"/>
      <c r="CV14" s="95">
        <v>20</v>
      </c>
      <c r="CX14" s="83">
        <v>38</v>
      </c>
    </row>
    <row r="15" spans="1:102" s="83" customFormat="1" ht="14.25" customHeight="1" x14ac:dyDescent="0.25">
      <c r="A15" s="61" t="s">
        <v>29</v>
      </c>
      <c r="B15" s="209" t="str">
        <f>HYPERLINK("http://www.combatvet.org/members/showMember.asp?LID=14498","Michael ""Half Trac"" Headrick")</f>
        <v>Michael "Half Trac" Headrick</v>
      </c>
      <c r="C15" s="123">
        <f t="shared" si="2"/>
        <v>139</v>
      </c>
      <c r="D15" s="257"/>
      <c r="E15" s="59">
        <v>90</v>
      </c>
      <c r="F15" s="59"/>
      <c r="G15" s="79"/>
      <c r="H15" s="79"/>
      <c r="I15" s="329"/>
      <c r="J15" s="59"/>
      <c r="K15" s="64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80"/>
      <c r="AR15" s="62"/>
      <c r="AS15" s="62"/>
      <c r="AT15" s="62"/>
      <c r="AU15" s="62">
        <v>25</v>
      </c>
      <c r="AV15" s="62"/>
      <c r="AW15" s="62"/>
      <c r="AX15" s="62"/>
      <c r="AY15" s="62"/>
      <c r="AZ15" s="59">
        <v>25</v>
      </c>
      <c r="BA15" s="59"/>
      <c r="BB15" s="59"/>
      <c r="BC15" s="59">
        <v>25</v>
      </c>
      <c r="BD15" s="59"/>
      <c r="BE15" s="59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>
        <v>32</v>
      </c>
      <c r="CI15" s="80"/>
      <c r="CJ15" s="80"/>
      <c r="CK15" s="80">
        <v>36</v>
      </c>
      <c r="CL15" s="434">
        <v>32</v>
      </c>
      <c r="CM15" s="41">
        <v>1975</v>
      </c>
      <c r="CN15" s="41">
        <v>326</v>
      </c>
      <c r="CO15" s="41">
        <v>585</v>
      </c>
      <c r="CP15" s="41">
        <v>1674</v>
      </c>
      <c r="CQ15" s="41">
        <v>1214</v>
      </c>
      <c r="CR15" s="124">
        <v>1480</v>
      </c>
      <c r="CS15" s="217">
        <f t="shared" si="3"/>
        <v>404</v>
      </c>
      <c r="CT15" s="41">
        <f t="shared" si="1"/>
        <v>7658</v>
      </c>
      <c r="CU15" s="95">
        <v>3</v>
      </c>
      <c r="CV15" s="95">
        <v>25</v>
      </c>
      <c r="CW15" s="83">
        <v>2</v>
      </c>
      <c r="CX15" s="83">
        <v>32</v>
      </c>
    </row>
    <row r="16" spans="1:102" s="83" customFormat="1" ht="14.25" customHeight="1" x14ac:dyDescent="0.25">
      <c r="A16" s="65" t="s">
        <v>30</v>
      </c>
      <c r="B16" s="292" t="s">
        <v>31</v>
      </c>
      <c r="C16" s="123">
        <f t="shared" si="2"/>
        <v>98</v>
      </c>
      <c r="D16" s="257"/>
      <c r="E16" s="59"/>
      <c r="F16" s="59"/>
      <c r="G16" s="79">
        <v>518</v>
      </c>
      <c r="H16" s="79"/>
      <c r="I16" s="329">
        <v>456</v>
      </c>
      <c r="J16" s="59"/>
      <c r="K16" s="64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80">
        <v>124</v>
      </c>
      <c r="AR16" s="62"/>
      <c r="AS16" s="62"/>
      <c r="AT16" s="62"/>
      <c r="AU16" s="62"/>
      <c r="AV16" s="62">
        <v>241</v>
      </c>
      <c r="AW16" s="62"/>
      <c r="AX16" s="62"/>
      <c r="AY16" s="62"/>
      <c r="AZ16" s="59"/>
      <c r="BA16" s="59"/>
      <c r="BB16" s="59"/>
      <c r="BC16" s="59"/>
      <c r="BD16" s="59"/>
      <c r="BE16" s="59"/>
      <c r="BF16" s="80"/>
      <c r="BG16" s="80"/>
      <c r="BH16" s="80"/>
      <c r="BI16" s="80">
        <v>65</v>
      </c>
      <c r="BJ16" s="80"/>
      <c r="BK16" s="80">
        <v>509</v>
      </c>
      <c r="BL16" s="80"/>
      <c r="BM16" s="80"/>
      <c r="BN16" s="80"/>
      <c r="BO16" s="80">
        <v>136</v>
      </c>
      <c r="BP16" s="80"/>
      <c r="BQ16" s="80"/>
      <c r="BR16" s="80"/>
      <c r="BS16" s="80"/>
      <c r="BT16" s="80"/>
      <c r="BU16" s="80">
        <v>363</v>
      </c>
      <c r="BV16" s="80">
        <v>148</v>
      </c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>
        <v>48</v>
      </c>
      <c r="CJ16" s="80"/>
      <c r="CK16" s="80">
        <v>91</v>
      </c>
      <c r="CL16" s="434"/>
      <c r="CM16" s="41"/>
      <c r="CN16" s="41"/>
      <c r="CO16" s="41">
        <v>4655</v>
      </c>
      <c r="CP16" s="41">
        <v>5952</v>
      </c>
      <c r="CQ16" s="41">
        <v>3022</v>
      </c>
      <c r="CR16" s="124">
        <v>6663</v>
      </c>
      <c r="CS16" s="217">
        <f t="shared" si="3"/>
        <v>2797</v>
      </c>
      <c r="CT16" s="41">
        <f t="shared" si="1"/>
        <v>23089</v>
      </c>
      <c r="CU16" s="95">
        <v>1</v>
      </c>
      <c r="CV16" s="95">
        <v>28</v>
      </c>
      <c r="CW16" s="83">
        <v>2</v>
      </c>
      <c r="CX16" s="83">
        <v>35</v>
      </c>
    </row>
    <row r="17" spans="1:104" s="83" customFormat="1" ht="14.25" customHeight="1" x14ac:dyDescent="0.25">
      <c r="A17" s="65" t="s">
        <v>64</v>
      </c>
      <c r="B17" s="62" t="s">
        <v>65</v>
      </c>
      <c r="C17" s="123">
        <f t="shared" si="2"/>
        <v>118</v>
      </c>
      <c r="D17" s="257"/>
      <c r="E17" s="59">
        <v>52</v>
      </c>
      <c r="F17" s="59"/>
      <c r="G17" s="79"/>
      <c r="H17" s="79"/>
      <c r="I17" s="329"/>
      <c r="J17" s="59"/>
      <c r="K17" s="64"/>
      <c r="L17" s="62"/>
      <c r="M17" s="62"/>
      <c r="N17" s="62"/>
      <c r="O17" s="62"/>
      <c r="P17" s="62"/>
      <c r="Q17" s="62"/>
      <c r="R17" s="62"/>
      <c r="S17" s="62"/>
      <c r="T17" s="62"/>
      <c r="U17" s="62">
        <v>185</v>
      </c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80"/>
      <c r="AR17" s="62"/>
      <c r="AS17" s="62"/>
      <c r="AT17" s="62"/>
      <c r="AU17" s="62"/>
      <c r="AV17" s="62"/>
      <c r="AW17" s="62"/>
      <c r="AX17" s="62"/>
      <c r="AY17" s="62">
        <v>149</v>
      </c>
      <c r="AZ17" s="59">
        <v>114</v>
      </c>
      <c r="BA17" s="59"/>
      <c r="BB17" s="59"/>
      <c r="BC17" s="59"/>
      <c r="BD17" s="59"/>
      <c r="BE17" s="59"/>
      <c r="BF17" s="80"/>
      <c r="BG17" s="80">
        <v>104</v>
      </c>
      <c r="BH17" s="80"/>
      <c r="BI17" s="80"/>
      <c r="BJ17" s="80"/>
      <c r="BK17" s="80">
        <v>504</v>
      </c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434"/>
      <c r="CM17" s="41"/>
      <c r="CN17" s="41"/>
      <c r="CO17" s="41"/>
      <c r="CP17" s="41"/>
      <c r="CQ17" s="41">
        <v>120</v>
      </c>
      <c r="CR17" s="124">
        <v>1038</v>
      </c>
      <c r="CS17" s="217">
        <f t="shared" si="3"/>
        <v>1226</v>
      </c>
      <c r="CT17" s="41">
        <f t="shared" si="1"/>
        <v>2384</v>
      </c>
      <c r="CU17" s="95"/>
      <c r="CV17" s="95">
        <v>114</v>
      </c>
      <c r="CW17" s="83">
        <v>1</v>
      </c>
      <c r="CX17" s="83">
        <v>118</v>
      </c>
    </row>
    <row r="18" spans="1:104" s="83" customFormat="1" ht="14.25" customHeight="1" x14ac:dyDescent="0.25">
      <c r="A18" s="76" t="s">
        <v>86</v>
      </c>
      <c r="B18" s="62" t="s">
        <v>93</v>
      </c>
      <c r="C18" s="123">
        <f t="shared" si="2"/>
        <v>858</v>
      </c>
      <c r="D18" s="257"/>
      <c r="E18" s="59">
        <v>236</v>
      </c>
      <c r="F18" s="59"/>
      <c r="G18" s="79"/>
      <c r="H18" s="79"/>
      <c r="I18" s="329"/>
      <c r="J18" s="59"/>
      <c r="K18" s="64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80"/>
      <c r="AR18" s="62"/>
      <c r="AS18" s="62"/>
      <c r="AT18" s="62"/>
      <c r="AU18" s="62"/>
      <c r="AV18" s="62"/>
      <c r="AW18" s="62"/>
      <c r="AX18" s="62"/>
      <c r="AY18" s="62"/>
      <c r="AZ18" s="59"/>
      <c r="BA18" s="59"/>
      <c r="BB18" s="59"/>
      <c r="BC18" s="59"/>
      <c r="BD18" s="59"/>
      <c r="BE18" s="59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434"/>
      <c r="CM18" s="41"/>
      <c r="CN18" s="41"/>
      <c r="CO18" s="41"/>
      <c r="CP18" s="41"/>
      <c r="CQ18" s="41">
        <v>434</v>
      </c>
      <c r="CR18" s="124">
        <v>499</v>
      </c>
      <c r="CS18" s="217">
        <f t="shared" si="3"/>
        <v>1094</v>
      </c>
      <c r="CT18" s="41">
        <f t="shared" si="1"/>
        <v>2027</v>
      </c>
      <c r="CU18" s="95">
        <v>3</v>
      </c>
      <c r="CV18" s="95">
        <v>216</v>
      </c>
      <c r="CW18" s="83">
        <v>1</v>
      </c>
      <c r="CX18" s="83">
        <v>210</v>
      </c>
    </row>
    <row r="19" spans="1:104" s="83" customFormat="1" ht="14.25" customHeight="1" x14ac:dyDescent="0.25">
      <c r="A19" s="65" t="s">
        <v>32</v>
      </c>
      <c r="B19" s="62" t="s">
        <v>33</v>
      </c>
      <c r="C19" s="123">
        <f t="shared" si="2"/>
        <v>560</v>
      </c>
      <c r="D19" s="257">
        <v>300</v>
      </c>
      <c r="E19" s="59">
        <v>134</v>
      </c>
      <c r="F19" s="59"/>
      <c r="G19" s="79">
        <v>328</v>
      </c>
      <c r="H19" s="79"/>
      <c r="I19" s="329">
        <v>350</v>
      </c>
      <c r="J19" s="59"/>
      <c r="K19" s="64">
        <v>705</v>
      </c>
      <c r="L19" s="62"/>
      <c r="M19" s="62"/>
      <c r="N19" s="62"/>
      <c r="O19" s="62"/>
      <c r="P19" s="62"/>
      <c r="Q19" s="62"/>
      <c r="R19" s="62"/>
      <c r="S19" s="62"/>
      <c r="T19" s="62"/>
      <c r="U19" s="62">
        <v>185</v>
      </c>
      <c r="V19" s="62">
        <v>64</v>
      </c>
      <c r="W19" s="62"/>
      <c r="X19" s="62"/>
      <c r="Y19" s="62"/>
      <c r="Z19" s="62"/>
      <c r="AA19" s="62"/>
      <c r="AB19" s="62"/>
      <c r="AC19" s="62"/>
      <c r="AD19" s="62">
        <v>150</v>
      </c>
      <c r="AE19" s="62"/>
      <c r="AF19" s="62"/>
      <c r="AG19" s="62">
        <v>175</v>
      </c>
      <c r="AH19" s="62">
        <v>146</v>
      </c>
      <c r="AI19" s="62"/>
      <c r="AJ19" s="62"/>
      <c r="AK19" s="62">
        <v>114</v>
      </c>
      <c r="AL19" s="62"/>
      <c r="AM19" s="62"/>
      <c r="AN19" s="62"/>
      <c r="AO19" s="62"/>
      <c r="AP19" s="62">
        <v>140</v>
      </c>
      <c r="AQ19" s="80">
        <v>124</v>
      </c>
      <c r="AR19" s="62"/>
      <c r="AS19" s="62"/>
      <c r="AT19" s="62">
        <v>220</v>
      </c>
      <c r="AU19" s="62"/>
      <c r="AV19" s="62">
        <v>290</v>
      </c>
      <c r="AW19" s="62"/>
      <c r="AX19" s="62"/>
      <c r="AY19" s="62"/>
      <c r="AZ19" s="59">
        <v>80</v>
      </c>
      <c r="BA19" s="59"/>
      <c r="BB19" s="59"/>
      <c r="BC19" s="59">
        <v>80</v>
      </c>
      <c r="BD19" s="59"/>
      <c r="BE19" s="59">
        <v>125</v>
      </c>
      <c r="BF19" s="80"/>
      <c r="BG19" s="80"/>
      <c r="BH19" s="80"/>
      <c r="BI19" s="80">
        <v>40</v>
      </c>
      <c r="BJ19" s="80"/>
      <c r="BK19" s="80"/>
      <c r="BL19" s="80"/>
      <c r="BM19" s="80"/>
      <c r="BN19" s="80"/>
      <c r="BO19" s="80">
        <v>136</v>
      </c>
      <c r="BP19" s="80"/>
      <c r="BQ19" s="80">
        <v>64</v>
      </c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>
        <v>46</v>
      </c>
      <c r="CL19" s="434"/>
      <c r="CM19" s="41"/>
      <c r="CN19" s="41"/>
      <c r="CO19" s="41"/>
      <c r="CP19" s="41"/>
      <c r="CQ19" s="41">
        <v>3302</v>
      </c>
      <c r="CR19" s="124">
        <v>2661</v>
      </c>
      <c r="CS19" s="217">
        <f t="shared" si="3"/>
        <v>4556</v>
      </c>
      <c r="CT19" s="41">
        <f t="shared" si="1"/>
        <v>10519</v>
      </c>
      <c r="CU19" s="95">
        <v>3</v>
      </c>
      <c r="CV19" s="95">
        <v>80</v>
      </c>
      <c r="CW19" s="83">
        <v>5</v>
      </c>
      <c r="CX19" s="83">
        <v>64</v>
      </c>
    </row>
    <row r="20" spans="1:104" s="83" customFormat="1" ht="14.25" customHeight="1" x14ac:dyDescent="0.25">
      <c r="A20" s="208" t="s">
        <v>259</v>
      </c>
      <c r="B20" s="208" t="s">
        <v>260</v>
      </c>
      <c r="C20" s="123">
        <f t="shared" si="2"/>
        <v>245</v>
      </c>
      <c r="D20" s="257">
        <v>312</v>
      </c>
      <c r="E20" s="59">
        <v>133</v>
      </c>
      <c r="F20" s="59"/>
      <c r="G20" s="79">
        <v>369</v>
      </c>
      <c r="H20" s="79"/>
      <c r="I20" s="329"/>
      <c r="J20" s="59"/>
      <c r="K20" s="64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>
        <v>150</v>
      </c>
      <c r="AE20" s="62"/>
      <c r="AF20" s="62"/>
      <c r="AG20" s="62"/>
      <c r="AH20" s="62">
        <v>146</v>
      </c>
      <c r="AI20" s="62"/>
      <c r="AJ20" s="62"/>
      <c r="AK20" s="62">
        <v>114</v>
      </c>
      <c r="AL20" s="62"/>
      <c r="AM20" s="62"/>
      <c r="AN20" s="62"/>
      <c r="AO20" s="62"/>
      <c r="AP20" s="62">
        <v>242</v>
      </c>
      <c r="AQ20" s="80"/>
      <c r="AR20" s="62"/>
      <c r="AS20" s="62"/>
      <c r="AT20" s="62"/>
      <c r="AU20" s="62"/>
      <c r="AV20" s="62">
        <v>355</v>
      </c>
      <c r="AW20" s="62"/>
      <c r="AX20" s="62"/>
      <c r="AY20" s="62"/>
      <c r="AZ20" s="59"/>
      <c r="BA20" s="59"/>
      <c r="BB20" s="59"/>
      <c r="BC20" s="59">
        <v>120</v>
      </c>
      <c r="BD20" s="59"/>
      <c r="BE20" s="59">
        <v>237</v>
      </c>
      <c r="BF20" s="80"/>
      <c r="BG20" s="80"/>
      <c r="BH20" s="80"/>
      <c r="BI20" s="80"/>
      <c r="BJ20" s="80"/>
      <c r="BK20" s="80"/>
      <c r="BL20" s="80">
        <v>188</v>
      </c>
      <c r="BM20" s="80"/>
      <c r="BN20" s="80"/>
      <c r="BO20" s="80">
        <v>168</v>
      </c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>
        <v>95</v>
      </c>
      <c r="CG20" s="80"/>
      <c r="CH20" s="80"/>
      <c r="CI20" s="80"/>
      <c r="CJ20" s="80"/>
      <c r="CK20" s="80">
        <v>158</v>
      </c>
      <c r="CL20" s="434"/>
      <c r="CM20" s="41"/>
      <c r="CN20" s="41"/>
      <c r="CO20" s="41"/>
      <c r="CP20" s="41"/>
      <c r="CQ20" s="41"/>
      <c r="CR20" s="124"/>
      <c r="CS20" s="217">
        <f t="shared" si="3"/>
        <v>3032</v>
      </c>
      <c r="CT20" s="41">
        <f t="shared" si="1"/>
        <v>3032</v>
      </c>
      <c r="CU20" s="95">
        <v>1</v>
      </c>
      <c r="CV20" s="95">
        <v>114</v>
      </c>
      <c r="CW20" s="83">
        <v>1</v>
      </c>
      <c r="CX20" s="83">
        <v>131</v>
      </c>
    </row>
    <row r="21" spans="1:104" s="83" customFormat="1" ht="14.25" customHeight="1" x14ac:dyDescent="0.25">
      <c r="A21" s="65" t="s">
        <v>34</v>
      </c>
      <c r="B21" s="292" t="s">
        <v>35</v>
      </c>
      <c r="C21" s="123">
        <f t="shared" si="2"/>
        <v>350</v>
      </c>
      <c r="D21" s="257"/>
      <c r="E21" s="59"/>
      <c r="F21" s="59"/>
      <c r="G21" s="79"/>
      <c r="H21" s="79"/>
      <c r="I21" s="329">
        <v>328</v>
      </c>
      <c r="J21" s="59"/>
      <c r="K21" s="64">
        <v>650</v>
      </c>
      <c r="L21" s="62"/>
      <c r="M21" s="62"/>
      <c r="N21" s="62"/>
      <c r="O21" s="62"/>
      <c r="P21" s="62"/>
      <c r="Q21" s="62"/>
      <c r="R21" s="62"/>
      <c r="S21" s="62"/>
      <c r="T21" s="62"/>
      <c r="U21" s="62">
        <v>185</v>
      </c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80"/>
      <c r="AR21" s="62"/>
      <c r="AS21" s="62"/>
      <c r="AT21" s="62"/>
      <c r="AU21" s="62"/>
      <c r="AV21" s="62">
        <v>195</v>
      </c>
      <c r="AW21" s="62"/>
      <c r="AX21" s="62"/>
      <c r="AY21" s="62"/>
      <c r="AZ21" s="59">
        <v>142</v>
      </c>
      <c r="BA21" s="59"/>
      <c r="BB21" s="59"/>
      <c r="BC21" s="59">
        <v>142</v>
      </c>
      <c r="BD21" s="59"/>
      <c r="BE21" s="59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>
        <v>1060</v>
      </c>
      <c r="BT21" s="80"/>
      <c r="BU21" s="80">
        <v>340</v>
      </c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434"/>
      <c r="CM21" s="41"/>
      <c r="CN21" s="41">
        <v>5559</v>
      </c>
      <c r="CO21" s="41">
        <v>7188</v>
      </c>
      <c r="CP21" s="41">
        <v>5912</v>
      </c>
      <c r="CQ21" s="41">
        <v>5823</v>
      </c>
      <c r="CR21" s="124">
        <v>3896</v>
      </c>
      <c r="CS21" s="217">
        <f t="shared" si="3"/>
        <v>3392</v>
      </c>
      <c r="CT21" s="41">
        <f t="shared" si="1"/>
        <v>31770</v>
      </c>
      <c r="CU21" s="95">
        <v>2</v>
      </c>
      <c r="CV21" s="95">
        <v>73</v>
      </c>
      <c r="CW21" s="83">
        <v>3</v>
      </c>
      <c r="CX21" s="83">
        <v>68</v>
      </c>
    </row>
    <row r="22" spans="1:104" s="83" customFormat="1" ht="14.25" customHeight="1" x14ac:dyDescent="0.25">
      <c r="A22" s="76" t="s">
        <v>101</v>
      </c>
      <c r="B22" s="292" t="s">
        <v>36</v>
      </c>
      <c r="C22" s="123">
        <f t="shared" si="2"/>
        <v>125</v>
      </c>
      <c r="D22" s="257">
        <v>200</v>
      </c>
      <c r="E22" s="59">
        <v>94</v>
      </c>
      <c r="F22" s="59"/>
      <c r="G22" s="79">
        <v>334</v>
      </c>
      <c r="H22" s="79"/>
      <c r="I22" s="329">
        <v>350</v>
      </c>
      <c r="J22" s="59"/>
      <c r="K22" s="64">
        <v>995</v>
      </c>
      <c r="L22" s="62">
        <v>25</v>
      </c>
      <c r="M22" s="62">
        <v>162</v>
      </c>
      <c r="N22" s="62"/>
      <c r="O22" s="62">
        <v>25</v>
      </c>
      <c r="P22" s="62"/>
      <c r="Q22" s="62">
        <v>40</v>
      </c>
      <c r="R22" s="62">
        <v>25</v>
      </c>
      <c r="S22" s="62"/>
      <c r="T22" s="62">
        <v>40</v>
      </c>
      <c r="U22" s="62">
        <v>185</v>
      </c>
      <c r="V22" s="62">
        <v>64</v>
      </c>
      <c r="W22" s="62"/>
      <c r="X22" s="62"/>
      <c r="Y22" s="62"/>
      <c r="Z22" s="62"/>
      <c r="AA22" s="62"/>
      <c r="AB22" s="62"/>
      <c r="AC22" s="62"/>
      <c r="AD22" s="62">
        <v>150</v>
      </c>
      <c r="AE22" s="62"/>
      <c r="AF22" s="62"/>
      <c r="AG22" s="62">
        <v>175</v>
      </c>
      <c r="AH22" s="62">
        <v>146</v>
      </c>
      <c r="AI22" s="62"/>
      <c r="AJ22" s="62"/>
      <c r="AK22" s="62">
        <v>114</v>
      </c>
      <c r="AL22" s="62">
        <v>240</v>
      </c>
      <c r="AM22" s="62"/>
      <c r="AN22" s="62"/>
      <c r="AO22" s="62"/>
      <c r="AP22" s="62">
        <v>184</v>
      </c>
      <c r="AQ22" s="80">
        <v>184</v>
      </c>
      <c r="AR22" s="62"/>
      <c r="AS22" s="62"/>
      <c r="AT22" s="62">
        <v>207</v>
      </c>
      <c r="AU22" s="62">
        <v>25</v>
      </c>
      <c r="AV22" s="62">
        <v>310</v>
      </c>
      <c r="AW22" s="62"/>
      <c r="AX22" s="62"/>
      <c r="AY22" s="62"/>
      <c r="AZ22" s="59">
        <v>52</v>
      </c>
      <c r="BA22" s="59">
        <v>375</v>
      </c>
      <c r="BB22" s="59">
        <v>130</v>
      </c>
      <c r="BC22" s="59"/>
      <c r="BD22" s="59"/>
      <c r="BE22" s="59">
        <v>125</v>
      </c>
      <c r="BF22" s="80"/>
      <c r="BG22" s="80"/>
      <c r="BH22" s="80">
        <v>482</v>
      </c>
      <c r="BI22" s="80"/>
      <c r="BJ22" s="80"/>
      <c r="BK22" s="80">
        <v>508</v>
      </c>
      <c r="BL22" s="80">
        <v>131</v>
      </c>
      <c r="BM22" s="80"/>
      <c r="BN22" s="80"/>
      <c r="BO22" s="80">
        <v>102</v>
      </c>
      <c r="BP22" s="80"/>
      <c r="BQ22" s="80">
        <v>10</v>
      </c>
      <c r="BR22" s="80">
        <v>853</v>
      </c>
      <c r="BS22" s="80">
        <v>1356</v>
      </c>
      <c r="BT22" s="80"/>
      <c r="BU22" s="80">
        <v>422</v>
      </c>
      <c r="BV22" s="80"/>
      <c r="BW22" s="80">
        <v>1033</v>
      </c>
      <c r="BX22" s="80"/>
      <c r="BY22" s="80"/>
      <c r="BZ22" s="80"/>
      <c r="CA22" s="80">
        <v>902</v>
      </c>
      <c r="CB22" s="80"/>
      <c r="CC22" s="80">
        <v>10</v>
      </c>
      <c r="CD22" s="80">
        <v>360</v>
      </c>
      <c r="CE22" s="80"/>
      <c r="CF22" s="80"/>
      <c r="CG22" s="80">
        <v>130</v>
      </c>
      <c r="CH22" s="80">
        <v>10</v>
      </c>
      <c r="CI22" s="80"/>
      <c r="CJ22" s="80"/>
      <c r="CK22" s="80">
        <v>84</v>
      </c>
      <c r="CL22" s="434">
        <v>10</v>
      </c>
      <c r="CM22" s="41"/>
      <c r="CN22" s="41">
        <v>0</v>
      </c>
      <c r="CO22" s="41">
        <v>677</v>
      </c>
      <c r="CP22" s="41">
        <v>2829</v>
      </c>
      <c r="CQ22" s="41">
        <v>15955</v>
      </c>
      <c r="CR22" s="124">
        <v>7643</v>
      </c>
      <c r="CS22" s="217">
        <f t="shared" si="3"/>
        <v>11484</v>
      </c>
      <c r="CT22" s="41">
        <f t="shared" si="1"/>
        <v>38588</v>
      </c>
      <c r="CU22" s="95">
        <v>3</v>
      </c>
      <c r="CV22" s="95">
        <v>25</v>
      </c>
      <c r="CW22" s="83">
        <v>5</v>
      </c>
      <c r="CX22" s="83">
        <v>10</v>
      </c>
    </row>
    <row r="23" spans="1:104" s="83" customFormat="1" ht="14.25" customHeight="1" x14ac:dyDescent="0.25">
      <c r="A23" s="76" t="s">
        <v>37</v>
      </c>
      <c r="B23" s="292" t="s">
        <v>38</v>
      </c>
      <c r="C23" s="123">
        <f t="shared" si="2"/>
        <v>344</v>
      </c>
      <c r="D23" s="257"/>
      <c r="E23" s="59">
        <v>40</v>
      </c>
      <c r="F23" s="59"/>
      <c r="G23" s="79">
        <v>502</v>
      </c>
      <c r="H23" s="79"/>
      <c r="I23" s="329"/>
      <c r="J23" s="59"/>
      <c r="K23" s="64"/>
      <c r="L23" s="62"/>
      <c r="M23" s="62"/>
      <c r="N23" s="62"/>
      <c r="O23" s="62"/>
      <c r="P23" s="62"/>
      <c r="Q23" s="62"/>
      <c r="R23" s="62"/>
      <c r="S23" s="62">
        <v>284</v>
      </c>
      <c r="T23" s="62"/>
      <c r="U23" s="62">
        <v>185</v>
      </c>
      <c r="V23" s="62"/>
      <c r="W23" s="62"/>
      <c r="X23" s="62"/>
      <c r="Y23" s="62"/>
      <c r="Z23" s="62"/>
      <c r="AA23" s="62"/>
      <c r="AB23" s="62"/>
      <c r="AC23" s="62"/>
      <c r="AD23" s="62">
        <v>150</v>
      </c>
      <c r="AE23" s="62"/>
      <c r="AF23" s="62"/>
      <c r="AG23" s="62"/>
      <c r="AH23" s="62">
        <v>146</v>
      </c>
      <c r="AI23" s="62"/>
      <c r="AJ23" s="62"/>
      <c r="AK23" s="62">
        <v>114</v>
      </c>
      <c r="AL23" s="62"/>
      <c r="AM23" s="62"/>
      <c r="AN23" s="62"/>
      <c r="AO23" s="62"/>
      <c r="AP23" s="62"/>
      <c r="AQ23" s="80"/>
      <c r="AR23" s="62"/>
      <c r="AS23" s="62"/>
      <c r="AT23" s="62">
        <v>209</v>
      </c>
      <c r="AU23" s="62"/>
      <c r="AV23" s="62">
        <v>236</v>
      </c>
      <c r="AW23" s="62"/>
      <c r="AX23" s="62"/>
      <c r="AY23" s="62">
        <v>102</v>
      </c>
      <c r="AZ23" s="59">
        <v>43</v>
      </c>
      <c r="BA23" s="59"/>
      <c r="BB23" s="59"/>
      <c r="BC23" s="59">
        <v>43</v>
      </c>
      <c r="BD23" s="59">
        <v>106</v>
      </c>
      <c r="BE23" s="59"/>
      <c r="BF23" s="80"/>
      <c r="BG23" s="80"/>
      <c r="BH23" s="80"/>
      <c r="BI23" s="80">
        <v>80</v>
      </c>
      <c r="BJ23" s="80"/>
      <c r="BK23" s="80"/>
      <c r="BL23" s="80">
        <v>61</v>
      </c>
      <c r="BM23" s="80"/>
      <c r="BN23" s="80"/>
      <c r="BO23" s="80"/>
      <c r="BP23" s="80"/>
      <c r="BQ23" s="80"/>
      <c r="BR23" s="80"/>
      <c r="BS23" s="80"/>
      <c r="BT23" s="80"/>
      <c r="BU23" s="80"/>
      <c r="BV23" s="80">
        <v>149</v>
      </c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434"/>
      <c r="CM23" s="41"/>
      <c r="CN23" s="41"/>
      <c r="CO23" s="41"/>
      <c r="CP23" s="41"/>
      <c r="CQ23" s="41">
        <v>3967</v>
      </c>
      <c r="CR23" s="124">
        <v>3314</v>
      </c>
      <c r="CS23" s="217">
        <f t="shared" si="3"/>
        <v>2794</v>
      </c>
      <c r="CT23" s="41">
        <f t="shared" si="1"/>
        <v>10075</v>
      </c>
      <c r="CU23" s="95">
        <v>3</v>
      </c>
      <c r="CV23" s="95">
        <v>43</v>
      </c>
      <c r="CW23" s="83">
        <v>5</v>
      </c>
      <c r="CX23" s="83">
        <v>43</v>
      </c>
    </row>
    <row r="24" spans="1:104" s="83" customFormat="1" ht="14.25" customHeight="1" x14ac:dyDescent="0.25">
      <c r="A24" s="76" t="s">
        <v>39</v>
      </c>
      <c r="B24" s="62" t="s">
        <v>40</v>
      </c>
      <c r="C24" s="123">
        <f t="shared" si="2"/>
        <v>0</v>
      </c>
      <c r="D24" s="257"/>
      <c r="E24" s="59"/>
      <c r="F24" s="59"/>
      <c r="G24" s="79">
        <v>189</v>
      </c>
      <c r="H24" s="79"/>
      <c r="I24" s="329"/>
      <c r="J24" s="59"/>
      <c r="K24" s="64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80"/>
      <c r="AR24" s="62">
        <v>569</v>
      </c>
      <c r="AS24" s="62"/>
      <c r="AT24" s="62"/>
      <c r="AU24" s="62"/>
      <c r="AV24" s="62">
        <v>90</v>
      </c>
      <c r="AW24" s="62"/>
      <c r="AX24" s="62"/>
      <c r="AY24" s="62"/>
      <c r="AZ24" s="59"/>
      <c r="BA24" s="59"/>
      <c r="BB24" s="59"/>
      <c r="BC24" s="59">
        <v>208</v>
      </c>
      <c r="BD24" s="59"/>
      <c r="BE24" s="59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>
        <v>1146</v>
      </c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434"/>
      <c r="CM24" s="41"/>
      <c r="CN24" s="41"/>
      <c r="CO24" s="41"/>
      <c r="CP24" s="41"/>
      <c r="CQ24" s="41">
        <v>711</v>
      </c>
      <c r="CR24" s="124">
        <v>386</v>
      </c>
      <c r="CS24" s="217">
        <f t="shared" si="3"/>
        <v>2202</v>
      </c>
      <c r="CT24" s="41">
        <f t="shared" si="1"/>
        <v>3299</v>
      </c>
      <c r="CU24" s="95"/>
      <c r="CV24" s="95">
        <v>186</v>
      </c>
      <c r="CX24" s="83">
        <v>190</v>
      </c>
    </row>
    <row r="25" spans="1:104" s="83" customFormat="1" ht="14.25" customHeight="1" x14ac:dyDescent="0.25">
      <c r="A25" s="62" t="s">
        <v>41</v>
      </c>
      <c r="B25" s="292" t="s">
        <v>42</v>
      </c>
      <c r="C25" s="123">
        <f t="shared" si="2"/>
        <v>64</v>
      </c>
      <c r="D25" s="257"/>
      <c r="E25" s="59"/>
      <c r="F25" s="59"/>
      <c r="G25" s="79"/>
      <c r="H25" s="79"/>
      <c r="I25" s="329"/>
      <c r="J25" s="59"/>
      <c r="K25" s="64">
        <v>818</v>
      </c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80"/>
      <c r="AR25" s="62"/>
      <c r="AS25" s="62"/>
      <c r="AT25" s="62"/>
      <c r="AU25" s="62"/>
      <c r="AV25" s="62"/>
      <c r="AW25" s="62"/>
      <c r="AX25" s="62"/>
      <c r="AY25" s="62"/>
      <c r="AZ25" s="59"/>
      <c r="BA25" s="59"/>
      <c r="BB25" s="59"/>
      <c r="BC25" s="59">
        <v>55</v>
      </c>
      <c r="BD25" s="59"/>
      <c r="BE25" s="59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434"/>
      <c r="CM25" s="41"/>
      <c r="CN25" s="41">
        <v>799</v>
      </c>
      <c r="CO25" s="41">
        <v>6536</v>
      </c>
      <c r="CP25" s="41">
        <v>4403</v>
      </c>
      <c r="CQ25" s="41">
        <v>4640</v>
      </c>
      <c r="CR25" s="124">
        <v>705</v>
      </c>
      <c r="CS25" s="217">
        <f t="shared" si="3"/>
        <v>937</v>
      </c>
      <c r="CT25" s="41">
        <f t="shared" si="1"/>
        <v>18020</v>
      </c>
      <c r="CU25" s="95"/>
      <c r="CV25" s="95">
        <v>55</v>
      </c>
      <c r="CW25" s="83">
        <v>1</v>
      </c>
      <c r="CX25" s="83">
        <v>64</v>
      </c>
    </row>
    <row r="26" spans="1:104" s="83" customFormat="1" ht="14.25" customHeight="1" x14ac:dyDescent="0.25">
      <c r="A26" s="62" t="s">
        <v>55</v>
      </c>
      <c r="B26" s="62" t="s">
        <v>56</v>
      </c>
      <c r="C26" s="123">
        <f t="shared" si="2"/>
        <v>0</v>
      </c>
      <c r="D26" s="257"/>
      <c r="E26" s="111"/>
      <c r="F26" s="111"/>
      <c r="G26" s="79"/>
      <c r="H26" s="79"/>
      <c r="I26" s="329"/>
      <c r="J26" s="59"/>
      <c r="K26" s="64"/>
      <c r="L26" s="62"/>
      <c r="M26" s="62"/>
      <c r="N26" s="62"/>
      <c r="O26" s="62"/>
      <c r="P26" s="62"/>
      <c r="Q26" s="62">
        <v>40</v>
      </c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80"/>
      <c r="AR26" s="62"/>
      <c r="AS26" s="62"/>
      <c r="AT26" s="62"/>
      <c r="AU26" s="62"/>
      <c r="AV26" s="62"/>
      <c r="AW26" s="62"/>
      <c r="AX26" s="62"/>
      <c r="AY26" s="62"/>
      <c r="AZ26" s="59"/>
      <c r="BA26" s="59"/>
      <c r="BB26" s="59"/>
      <c r="BC26" s="59"/>
      <c r="BD26" s="59"/>
      <c r="BE26" s="59">
        <v>131</v>
      </c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434"/>
      <c r="CM26" s="41"/>
      <c r="CN26" s="41"/>
      <c r="CO26" s="41"/>
      <c r="CP26" s="41">
        <f>SUM(C26:CK26)</f>
        <v>171</v>
      </c>
      <c r="CQ26" s="41">
        <v>148</v>
      </c>
      <c r="CR26" s="124">
        <v>250</v>
      </c>
      <c r="CS26" s="217">
        <f t="shared" si="3"/>
        <v>171</v>
      </c>
      <c r="CT26" s="41">
        <f t="shared" si="1"/>
        <v>740</v>
      </c>
      <c r="CU26" s="95"/>
      <c r="CV26" s="95">
        <v>48</v>
      </c>
      <c r="CX26" s="83">
        <v>32</v>
      </c>
    </row>
    <row r="27" spans="1:104" s="83" customFormat="1" ht="14.25" customHeight="1" x14ac:dyDescent="0.25">
      <c r="A27" s="62" t="s">
        <v>60</v>
      </c>
      <c r="B27" s="292" t="s">
        <v>61</v>
      </c>
      <c r="C27" s="123">
        <f>SUM(CV27*CU27+CW27*CX27+CY27*CZ27)</f>
        <v>133</v>
      </c>
      <c r="D27" s="257"/>
      <c r="E27" s="111">
        <v>76</v>
      </c>
      <c r="F27" s="111"/>
      <c r="G27" s="79"/>
      <c r="H27" s="79"/>
      <c r="I27" s="329"/>
      <c r="J27" s="59"/>
      <c r="K27" s="64">
        <v>778</v>
      </c>
      <c r="L27" s="62">
        <v>25</v>
      </c>
      <c r="M27" s="62"/>
      <c r="N27" s="62"/>
      <c r="O27" s="62">
        <v>25</v>
      </c>
      <c r="P27" s="62"/>
      <c r="Q27" s="62"/>
      <c r="R27" s="62">
        <v>25</v>
      </c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>
        <v>142</v>
      </c>
      <c r="AQ27" s="80"/>
      <c r="AR27" s="62"/>
      <c r="AS27" s="62"/>
      <c r="AT27" s="62"/>
      <c r="AU27" s="62"/>
      <c r="AV27" s="62"/>
      <c r="AW27" s="62"/>
      <c r="AX27" s="62"/>
      <c r="AY27" s="62"/>
      <c r="AZ27" s="59">
        <v>25</v>
      </c>
      <c r="BA27" s="59"/>
      <c r="BB27" s="59"/>
      <c r="BC27" s="59">
        <v>25</v>
      </c>
      <c r="BD27" s="59"/>
      <c r="BE27" s="59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>
        <v>26</v>
      </c>
      <c r="BR27" s="80"/>
      <c r="BS27" s="80"/>
      <c r="BT27" s="80"/>
      <c r="BU27" s="80"/>
      <c r="BV27" s="80">
        <v>116</v>
      </c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>
        <v>22</v>
      </c>
      <c r="CL27" s="434"/>
      <c r="CM27" s="41"/>
      <c r="CN27" s="41"/>
      <c r="CO27" s="41"/>
      <c r="CP27" s="41"/>
      <c r="CQ27" s="41">
        <v>1269</v>
      </c>
      <c r="CR27" s="124">
        <v>2731</v>
      </c>
      <c r="CS27" s="217">
        <f t="shared" si="3"/>
        <v>1418</v>
      </c>
      <c r="CT27" s="41">
        <f t="shared" si="1"/>
        <v>5418</v>
      </c>
      <c r="CU27" s="95">
        <v>3</v>
      </c>
      <c r="CV27" s="95">
        <v>25</v>
      </c>
      <c r="CW27" s="83">
        <v>2</v>
      </c>
      <c r="CX27" s="83">
        <v>26</v>
      </c>
      <c r="CY27" s="83">
        <v>2</v>
      </c>
      <c r="CZ27" s="83">
        <v>3</v>
      </c>
    </row>
    <row r="28" spans="1:104" s="83" customFormat="1" ht="14.25" customHeight="1" x14ac:dyDescent="0.25">
      <c r="A28" s="62" t="s">
        <v>105</v>
      </c>
      <c r="B28" s="292" t="s">
        <v>106</v>
      </c>
      <c r="C28" s="123">
        <f t="shared" si="2"/>
        <v>141</v>
      </c>
      <c r="D28" s="257">
        <v>165</v>
      </c>
      <c r="E28" s="111">
        <v>86</v>
      </c>
      <c r="F28" s="111"/>
      <c r="G28" s="79">
        <v>328</v>
      </c>
      <c r="H28" s="79"/>
      <c r="I28" s="329"/>
      <c r="J28" s="59"/>
      <c r="K28" s="64"/>
      <c r="L28" s="62">
        <v>22</v>
      </c>
      <c r="M28" s="62"/>
      <c r="N28" s="62"/>
      <c r="O28" s="62">
        <v>25</v>
      </c>
      <c r="P28" s="62"/>
      <c r="Q28" s="62">
        <v>40</v>
      </c>
      <c r="R28" s="62">
        <v>25</v>
      </c>
      <c r="S28" s="62"/>
      <c r="T28" s="62">
        <v>40</v>
      </c>
      <c r="U28" s="62"/>
      <c r="V28" s="62"/>
      <c r="W28" s="62"/>
      <c r="X28" s="62"/>
      <c r="Y28" s="62"/>
      <c r="Z28" s="62"/>
      <c r="AA28" s="62"/>
      <c r="AB28" s="62"/>
      <c r="AC28" s="62"/>
      <c r="AD28" s="62">
        <v>150</v>
      </c>
      <c r="AE28" s="62"/>
      <c r="AF28" s="62"/>
      <c r="AG28" s="62"/>
      <c r="AH28" s="62">
        <v>146</v>
      </c>
      <c r="AI28" s="62"/>
      <c r="AJ28" s="62"/>
      <c r="AK28" s="62">
        <v>125</v>
      </c>
      <c r="AL28" s="62"/>
      <c r="AM28" s="62"/>
      <c r="AN28" s="62"/>
      <c r="AO28" s="62"/>
      <c r="AP28" s="62"/>
      <c r="AQ28" s="80">
        <v>125</v>
      </c>
      <c r="AR28" s="62"/>
      <c r="AS28" s="62"/>
      <c r="AT28" s="62">
        <v>216</v>
      </c>
      <c r="AU28" s="62">
        <v>22</v>
      </c>
      <c r="AV28" s="62"/>
      <c r="AW28" s="62"/>
      <c r="AX28" s="62"/>
      <c r="AY28" s="62"/>
      <c r="AZ28" s="59">
        <v>22</v>
      </c>
      <c r="BA28" s="59"/>
      <c r="BB28" s="59"/>
      <c r="BC28" s="59">
        <v>22</v>
      </c>
      <c r="BD28" s="59"/>
      <c r="BE28" s="59">
        <v>150</v>
      </c>
      <c r="BF28" s="80"/>
      <c r="BG28" s="80">
        <v>20</v>
      </c>
      <c r="BH28" s="80"/>
      <c r="BI28" s="80">
        <v>35</v>
      </c>
      <c r="BJ28" s="80"/>
      <c r="BK28" s="80"/>
      <c r="BL28" s="80"/>
      <c r="BM28" s="80">
        <v>15</v>
      </c>
      <c r="BN28" s="80"/>
      <c r="BO28" s="80">
        <v>82</v>
      </c>
      <c r="BP28" s="80"/>
      <c r="BQ28" s="80">
        <v>15</v>
      </c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>
        <v>15</v>
      </c>
      <c r="CD28" s="80"/>
      <c r="CE28" s="80"/>
      <c r="CF28" s="80"/>
      <c r="CG28" s="80"/>
      <c r="CH28" s="80">
        <v>15</v>
      </c>
      <c r="CI28" s="80"/>
      <c r="CJ28" s="80"/>
      <c r="CK28" s="80"/>
      <c r="CL28" s="434">
        <v>15</v>
      </c>
      <c r="CM28" s="41"/>
      <c r="CN28" s="41"/>
      <c r="CO28" s="41"/>
      <c r="CP28" s="41"/>
      <c r="CQ28" s="41">
        <v>2002</v>
      </c>
      <c r="CR28" s="124">
        <v>4542</v>
      </c>
      <c r="CS28" s="217">
        <f t="shared" si="3"/>
        <v>2062</v>
      </c>
      <c r="CT28" s="41">
        <f t="shared" si="1"/>
        <v>8606</v>
      </c>
      <c r="CU28" s="95">
        <v>3</v>
      </c>
      <c r="CV28" s="95">
        <v>22</v>
      </c>
      <c r="CW28" s="83">
        <v>5</v>
      </c>
      <c r="CX28" s="83">
        <v>15</v>
      </c>
    </row>
    <row r="29" spans="1:104" s="83" customFormat="1" ht="14.25" customHeight="1" x14ac:dyDescent="0.25">
      <c r="A29" s="340" t="s">
        <v>172</v>
      </c>
      <c r="B29" s="340" t="s">
        <v>171</v>
      </c>
      <c r="C29" s="335">
        <f t="shared" si="2"/>
        <v>0</v>
      </c>
      <c r="D29" s="336"/>
      <c r="E29" s="347"/>
      <c r="F29" s="347"/>
      <c r="G29" s="337"/>
      <c r="H29" s="337"/>
      <c r="I29" s="338"/>
      <c r="J29" s="334"/>
      <c r="K29" s="339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  <c r="AI29" s="340"/>
      <c r="AJ29" s="340"/>
      <c r="AK29" s="340"/>
      <c r="AL29" s="340"/>
      <c r="AM29" s="340"/>
      <c r="AN29" s="340"/>
      <c r="AO29" s="340"/>
      <c r="AP29" s="340"/>
      <c r="AQ29" s="341"/>
      <c r="AR29" s="340"/>
      <c r="AS29" s="340"/>
      <c r="AT29" s="340"/>
      <c r="AU29" s="340"/>
      <c r="AV29" s="340"/>
      <c r="AW29" s="340"/>
      <c r="AX29" s="340"/>
      <c r="AY29" s="340"/>
      <c r="AZ29" s="334"/>
      <c r="BA29" s="334"/>
      <c r="BB29" s="334"/>
      <c r="BC29" s="334"/>
      <c r="BD29" s="334"/>
      <c r="BE29" s="334"/>
      <c r="BF29" s="341"/>
      <c r="BG29" s="341"/>
      <c r="BH29" s="341"/>
      <c r="BI29" s="341"/>
      <c r="BJ29" s="341"/>
      <c r="BK29" s="341"/>
      <c r="BL29" s="341"/>
      <c r="BM29" s="341"/>
      <c r="BN29" s="341"/>
      <c r="BO29" s="341"/>
      <c r="BP29" s="341"/>
      <c r="BQ29" s="341"/>
      <c r="BR29" s="341"/>
      <c r="BS29" s="341"/>
      <c r="BT29" s="341"/>
      <c r="BU29" s="341"/>
      <c r="BV29" s="341"/>
      <c r="BW29" s="341"/>
      <c r="BX29" s="341"/>
      <c r="BY29" s="341"/>
      <c r="BZ29" s="341"/>
      <c r="CA29" s="341"/>
      <c r="CB29" s="341"/>
      <c r="CC29" s="341"/>
      <c r="CD29" s="341"/>
      <c r="CE29" s="341"/>
      <c r="CF29" s="341"/>
      <c r="CG29" s="341"/>
      <c r="CH29" s="341"/>
      <c r="CI29" s="341"/>
      <c r="CJ29" s="341"/>
      <c r="CK29" s="341"/>
      <c r="CL29" s="433"/>
      <c r="CM29" s="342"/>
      <c r="CN29" s="342"/>
      <c r="CO29" s="342"/>
      <c r="CP29" s="342">
        <v>0</v>
      </c>
      <c r="CQ29" s="342">
        <v>0</v>
      </c>
      <c r="CR29" s="343">
        <v>75</v>
      </c>
      <c r="CS29" s="344">
        <f t="shared" si="3"/>
        <v>0</v>
      </c>
      <c r="CT29" s="342">
        <f t="shared" si="1"/>
        <v>75</v>
      </c>
      <c r="CU29" s="95"/>
      <c r="CV29" s="95">
        <v>47</v>
      </c>
      <c r="CX29" s="83">
        <v>32</v>
      </c>
    </row>
    <row r="30" spans="1:104" s="83" customFormat="1" ht="14.25" customHeight="1" x14ac:dyDescent="0.25">
      <c r="A30" s="62" t="s">
        <v>68</v>
      </c>
      <c r="B30" s="292" t="s">
        <v>67</v>
      </c>
      <c r="C30" s="123">
        <f t="shared" si="2"/>
        <v>95</v>
      </c>
      <c r="D30" s="257"/>
      <c r="E30" s="111"/>
      <c r="F30" s="111"/>
      <c r="G30" s="79"/>
      <c r="H30" s="79"/>
      <c r="I30" s="329"/>
      <c r="J30" s="59"/>
      <c r="K30" s="64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80"/>
      <c r="AR30" s="62"/>
      <c r="AS30" s="62"/>
      <c r="AT30" s="62"/>
      <c r="AU30" s="62"/>
      <c r="AV30" s="62"/>
      <c r="AW30" s="62"/>
      <c r="AX30" s="62"/>
      <c r="AY30" s="62"/>
      <c r="AZ30" s="59"/>
      <c r="BA30" s="59"/>
      <c r="BB30" s="59"/>
      <c r="BC30" s="59">
        <v>19</v>
      </c>
      <c r="BD30" s="59"/>
      <c r="BE30" s="59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434"/>
      <c r="CM30" s="41"/>
      <c r="CN30" s="41"/>
      <c r="CO30" s="41">
        <v>921</v>
      </c>
      <c r="CP30" s="41">
        <v>3055</v>
      </c>
      <c r="CQ30" s="41">
        <v>1244</v>
      </c>
      <c r="CR30" s="124">
        <v>925</v>
      </c>
      <c r="CS30" s="217">
        <f t="shared" si="3"/>
        <v>114</v>
      </c>
      <c r="CT30" s="41">
        <f t="shared" si="1"/>
        <v>6259</v>
      </c>
      <c r="CU30" s="95">
        <v>1</v>
      </c>
      <c r="CV30" s="95">
        <v>19</v>
      </c>
      <c r="CW30" s="83">
        <v>4</v>
      </c>
      <c r="CX30" s="83">
        <v>19</v>
      </c>
    </row>
    <row r="31" spans="1:104" s="83" customFormat="1" ht="14.25" customHeight="1" x14ac:dyDescent="0.25">
      <c r="A31" s="62" t="s">
        <v>72</v>
      </c>
      <c r="B31" s="71" t="s">
        <v>71</v>
      </c>
      <c r="C31" s="123">
        <f t="shared" si="2"/>
        <v>44</v>
      </c>
      <c r="D31" s="257"/>
      <c r="E31" s="111"/>
      <c r="F31" s="111"/>
      <c r="G31" s="79"/>
      <c r="H31" s="79"/>
      <c r="I31" s="329"/>
      <c r="J31" s="59"/>
      <c r="K31" s="64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80"/>
      <c r="AR31" s="62"/>
      <c r="AS31" s="62"/>
      <c r="AT31" s="62"/>
      <c r="AU31" s="62"/>
      <c r="AV31" s="62"/>
      <c r="AW31" s="62"/>
      <c r="AX31" s="62"/>
      <c r="AY31" s="62"/>
      <c r="AZ31" s="59"/>
      <c r="BA31" s="59"/>
      <c r="BB31" s="59"/>
      <c r="BC31" s="59"/>
      <c r="BD31" s="59"/>
      <c r="BE31" s="59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434"/>
      <c r="CM31" s="41"/>
      <c r="CN31" s="41"/>
      <c r="CO31" s="41"/>
      <c r="CP31" s="41"/>
      <c r="CQ31" s="41">
        <v>236</v>
      </c>
      <c r="CR31" s="124">
        <v>1410</v>
      </c>
      <c r="CS31" s="217">
        <f t="shared" si="3"/>
        <v>44</v>
      </c>
      <c r="CT31" s="41">
        <f t="shared" ref="CT31:CT59" si="4">SUM(CM31:CS31)</f>
        <v>1690</v>
      </c>
      <c r="CU31" s="95">
        <v>1</v>
      </c>
      <c r="CV31" s="95">
        <v>30</v>
      </c>
      <c r="CW31" s="83">
        <v>1</v>
      </c>
      <c r="CX31" s="83">
        <v>14</v>
      </c>
    </row>
    <row r="32" spans="1:104" s="83" customFormat="1" ht="14.25" customHeight="1" x14ac:dyDescent="0.25">
      <c r="A32" s="62" t="s">
        <v>164</v>
      </c>
      <c r="B32" s="71" t="s">
        <v>165</v>
      </c>
      <c r="C32" s="123">
        <f t="shared" si="2"/>
        <v>30</v>
      </c>
      <c r="D32" s="257"/>
      <c r="E32" s="111"/>
      <c r="F32" s="111"/>
      <c r="G32" s="79"/>
      <c r="H32" s="79"/>
      <c r="I32" s="329"/>
      <c r="J32" s="59"/>
      <c r="K32" s="64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80"/>
      <c r="AR32" s="62"/>
      <c r="AS32" s="62"/>
      <c r="AT32" s="62">
        <v>200</v>
      </c>
      <c r="AU32" s="62"/>
      <c r="AV32" s="62"/>
      <c r="AW32" s="62"/>
      <c r="AX32" s="62"/>
      <c r="AY32" s="62"/>
      <c r="AZ32" s="59"/>
      <c r="BA32" s="59"/>
      <c r="BB32" s="59"/>
      <c r="BC32" s="59"/>
      <c r="BD32" s="59"/>
      <c r="BE32" s="59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434"/>
      <c r="CM32" s="41"/>
      <c r="CN32" s="41"/>
      <c r="CO32" s="41"/>
      <c r="CP32" s="41"/>
      <c r="CQ32" s="41"/>
      <c r="CR32" s="124">
        <v>60</v>
      </c>
      <c r="CS32" s="217">
        <f t="shared" si="3"/>
        <v>230</v>
      </c>
      <c r="CT32" s="41">
        <f t="shared" si="4"/>
        <v>290</v>
      </c>
      <c r="CU32" s="95">
        <v>1</v>
      </c>
      <c r="CV32" s="95">
        <v>30</v>
      </c>
      <c r="CX32" s="83">
        <v>17</v>
      </c>
    </row>
    <row r="33" spans="1:102" s="83" customFormat="1" ht="15.75" x14ac:dyDescent="0.25">
      <c r="A33" s="62" t="s">
        <v>91</v>
      </c>
      <c r="B33" s="71" t="s">
        <v>92</v>
      </c>
      <c r="C33" s="123">
        <f t="shared" si="2"/>
        <v>24</v>
      </c>
      <c r="D33" s="257"/>
      <c r="E33" s="111"/>
      <c r="F33" s="111"/>
      <c r="G33" s="79"/>
      <c r="H33" s="79"/>
      <c r="I33" s="329"/>
      <c r="J33" s="59"/>
      <c r="K33" s="64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80"/>
      <c r="AC33" s="80"/>
      <c r="AD33" s="80"/>
      <c r="AE33" s="80"/>
      <c r="AF33" s="80"/>
      <c r="AG33" s="80"/>
      <c r="AH33" s="80"/>
      <c r="AI33" s="62"/>
      <c r="AJ33" s="62"/>
      <c r="AK33" s="62">
        <v>114</v>
      </c>
      <c r="AL33" s="62">
        <v>286</v>
      </c>
      <c r="AM33" s="62"/>
      <c r="AN33" s="62"/>
      <c r="AO33" s="62"/>
      <c r="AP33" s="62">
        <v>154</v>
      </c>
      <c r="AQ33" s="80"/>
      <c r="AR33" s="62"/>
      <c r="AS33" s="62"/>
      <c r="AT33" s="62"/>
      <c r="AU33" s="62"/>
      <c r="AV33" s="62"/>
      <c r="AW33" s="62"/>
      <c r="AX33" s="62"/>
      <c r="AY33" s="62"/>
      <c r="AZ33" s="59"/>
      <c r="BA33" s="59"/>
      <c r="BB33" s="59"/>
      <c r="BC33" s="59"/>
      <c r="BD33" s="59"/>
      <c r="BE33" s="59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434"/>
      <c r="CM33" s="41"/>
      <c r="CN33" s="41"/>
      <c r="CO33" s="41"/>
      <c r="CP33" s="41"/>
      <c r="CQ33" s="41">
        <v>957</v>
      </c>
      <c r="CR33" s="124">
        <v>78</v>
      </c>
      <c r="CS33" s="217">
        <f t="shared" si="3"/>
        <v>578</v>
      </c>
      <c r="CT33" s="41">
        <f t="shared" si="4"/>
        <v>1613</v>
      </c>
      <c r="CU33" s="95">
        <v>2</v>
      </c>
      <c r="CV33" s="95">
        <v>12</v>
      </c>
      <c r="CX33" s="83">
        <v>20</v>
      </c>
    </row>
    <row r="34" spans="1:102" s="83" customFormat="1" ht="15.75" x14ac:dyDescent="0.25">
      <c r="A34" s="62" t="s">
        <v>94</v>
      </c>
      <c r="B34" s="293" t="s">
        <v>95</v>
      </c>
      <c r="C34" s="123">
        <f t="shared" si="2"/>
        <v>103</v>
      </c>
      <c r="D34" s="257"/>
      <c r="E34" s="111">
        <v>90</v>
      </c>
      <c r="F34" s="111"/>
      <c r="G34" s="79">
        <v>341</v>
      </c>
      <c r="H34" s="79"/>
      <c r="I34" s="329"/>
      <c r="J34" s="59"/>
      <c r="K34" s="64">
        <v>806</v>
      </c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80"/>
      <c r="AC34" s="80"/>
      <c r="AD34" s="80"/>
      <c r="AE34" s="80"/>
      <c r="AF34" s="80"/>
      <c r="AG34" s="80"/>
      <c r="AH34" s="80"/>
      <c r="AI34" s="62"/>
      <c r="AJ34" s="62"/>
      <c r="AK34" s="62"/>
      <c r="AL34" s="62"/>
      <c r="AM34" s="62"/>
      <c r="AN34" s="62"/>
      <c r="AO34" s="62"/>
      <c r="AP34" s="62"/>
      <c r="AQ34" s="80"/>
      <c r="AR34" s="62"/>
      <c r="AS34" s="62"/>
      <c r="AT34" s="62"/>
      <c r="AU34" s="62"/>
      <c r="AV34" s="62">
        <v>256</v>
      </c>
      <c r="AW34" s="62"/>
      <c r="AX34" s="62"/>
      <c r="AY34" s="62"/>
      <c r="AZ34" s="59"/>
      <c r="BA34" s="59"/>
      <c r="BB34" s="59"/>
      <c r="BC34" s="59"/>
      <c r="BD34" s="59"/>
      <c r="BE34" s="59"/>
      <c r="BF34" s="80"/>
      <c r="BG34" s="80"/>
      <c r="BH34" s="80"/>
      <c r="BI34" s="80">
        <v>40</v>
      </c>
      <c r="BJ34" s="80"/>
      <c r="BK34" s="80">
        <v>508</v>
      </c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>
        <v>58</v>
      </c>
      <c r="CJ34" s="80"/>
      <c r="CK34" s="80">
        <v>34</v>
      </c>
      <c r="CL34" s="434"/>
      <c r="CM34" s="41"/>
      <c r="CN34" s="41"/>
      <c r="CO34" s="41"/>
      <c r="CP34" s="41"/>
      <c r="CQ34" s="41">
        <v>1028</v>
      </c>
      <c r="CR34" s="124">
        <v>1182</v>
      </c>
      <c r="CS34" s="217">
        <f t="shared" si="3"/>
        <v>2236</v>
      </c>
      <c r="CT34" s="41">
        <f t="shared" si="4"/>
        <v>4446</v>
      </c>
      <c r="CU34" s="95">
        <v>1</v>
      </c>
      <c r="CV34" s="95">
        <v>19</v>
      </c>
      <c r="CW34" s="83">
        <v>4</v>
      </c>
      <c r="CX34" s="83">
        <v>21</v>
      </c>
    </row>
    <row r="35" spans="1:102" s="83" customFormat="1" ht="15.75" x14ac:dyDescent="0.25">
      <c r="A35" s="340" t="s">
        <v>96</v>
      </c>
      <c r="B35" s="351" t="s">
        <v>97</v>
      </c>
      <c r="C35" s="335">
        <f t="shared" si="2"/>
        <v>0</v>
      </c>
      <c r="D35" s="336"/>
      <c r="E35" s="347"/>
      <c r="F35" s="347"/>
      <c r="G35" s="337"/>
      <c r="H35" s="337"/>
      <c r="I35" s="338"/>
      <c r="J35" s="334"/>
      <c r="K35" s="339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  <c r="AA35" s="340"/>
      <c r="AB35" s="341"/>
      <c r="AC35" s="341"/>
      <c r="AD35" s="341"/>
      <c r="AE35" s="341"/>
      <c r="AF35" s="341"/>
      <c r="AG35" s="341"/>
      <c r="AH35" s="341"/>
      <c r="AI35" s="340"/>
      <c r="AJ35" s="340"/>
      <c r="AK35" s="340"/>
      <c r="AL35" s="340"/>
      <c r="AM35" s="340"/>
      <c r="AN35" s="340"/>
      <c r="AO35" s="340"/>
      <c r="AP35" s="340"/>
      <c r="AQ35" s="341"/>
      <c r="AR35" s="340"/>
      <c r="AS35" s="340"/>
      <c r="AT35" s="340"/>
      <c r="AU35" s="340"/>
      <c r="AV35" s="340"/>
      <c r="AW35" s="340"/>
      <c r="AX35" s="340"/>
      <c r="AY35" s="340"/>
      <c r="AZ35" s="334"/>
      <c r="BA35" s="334"/>
      <c r="BB35" s="334"/>
      <c r="BC35" s="334"/>
      <c r="BD35" s="334"/>
      <c r="BE35" s="334"/>
      <c r="BF35" s="341"/>
      <c r="BG35" s="341"/>
      <c r="BH35" s="341"/>
      <c r="BI35" s="341"/>
      <c r="BJ35" s="341"/>
      <c r="BK35" s="341"/>
      <c r="BL35" s="341"/>
      <c r="BM35" s="341"/>
      <c r="BN35" s="341"/>
      <c r="BO35" s="341"/>
      <c r="BP35" s="341"/>
      <c r="BQ35" s="341"/>
      <c r="BR35" s="341"/>
      <c r="BS35" s="341"/>
      <c r="BT35" s="341"/>
      <c r="BU35" s="341"/>
      <c r="BV35" s="341"/>
      <c r="BW35" s="341"/>
      <c r="BX35" s="341"/>
      <c r="BY35" s="341"/>
      <c r="BZ35" s="341"/>
      <c r="CA35" s="341"/>
      <c r="CB35" s="341"/>
      <c r="CC35" s="341"/>
      <c r="CD35" s="341"/>
      <c r="CE35" s="341"/>
      <c r="CF35" s="341"/>
      <c r="CG35" s="341"/>
      <c r="CH35" s="341"/>
      <c r="CI35" s="341"/>
      <c r="CJ35" s="341"/>
      <c r="CK35" s="341"/>
      <c r="CL35" s="433"/>
      <c r="CM35" s="342"/>
      <c r="CN35" s="342"/>
      <c r="CO35" s="342"/>
      <c r="CP35" s="342"/>
      <c r="CQ35" s="342">
        <v>406</v>
      </c>
      <c r="CR35" s="343">
        <v>0</v>
      </c>
      <c r="CS35" s="344">
        <f t="shared" si="3"/>
        <v>0</v>
      </c>
      <c r="CT35" s="342">
        <f t="shared" si="4"/>
        <v>406</v>
      </c>
      <c r="CU35" s="95"/>
      <c r="CV35" s="95">
        <v>16</v>
      </c>
      <c r="CX35" s="83">
        <v>10</v>
      </c>
    </row>
    <row r="36" spans="1:102" s="83" customFormat="1" ht="15.75" x14ac:dyDescent="0.25">
      <c r="A36" s="62" t="s">
        <v>173</v>
      </c>
      <c r="B36" s="71" t="s">
        <v>207</v>
      </c>
      <c r="C36" s="123">
        <f t="shared" si="2"/>
        <v>388</v>
      </c>
      <c r="D36" s="257"/>
      <c r="E36" s="111"/>
      <c r="F36" s="111"/>
      <c r="G36" s="79"/>
      <c r="H36" s="79"/>
      <c r="I36" s="329"/>
      <c r="J36" s="59"/>
      <c r="K36" s="64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80"/>
      <c r="AC36" s="80"/>
      <c r="AD36" s="80"/>
      <c r="AE36" s="80"/>
      <c r="AF36" s="80"/>
      <c r="AG36" s="80"/>
      <c r="AH36" s="80"/>
      <c r="AI36" s="62"/>
      <c r="AJ36" s="62"/>
      <c r="AK36" s="62"/>
      <c r="AL36" s="62"/>
      <c r="AM36" s="62"/>
      <c r="AN36" s="62"/>
      <c r="AO36" s="62"/>
      <c r="AP36" s="62"/>
      <c r="AQ36" s="80"/>
      <c r="AR36" s="62"/>
      <c r="AS36" s="62"/>
      <c r="AT36" s="62"/>
      <c r="AU36" s="62"/>
      <c r="AV36" s="62"/>
      <c r="AW36" s="62"/>
      <c r="AX36" s="62"/>
      <c r="AY36" s="62"/>
      <c r="AZ36" s="59">
        <v>64</v>
      </c>
      <c r="BA36" s="59">
        <v>41</v>
      </c>
      <c r="BB36" s="59"/>
      <c r="BC36" s="59"/>
      <c r="BD36" s="59"/>
      <c r="BE36" s="59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434"/>
      <c r="CM36" s="41"/>
      <c r="CN36" s="41"/>
      <c r="CO36" s="41"/>
      <c r="CP36" s="41"/>
      <c r="CQ36" s="41">
        <v>0</v>
      </c>
      <c r="CR36" s="124">
        <v>88</v>
      </c>
      <c r="CS36" s="217">
        <f t="shared" si="3"/>
        <v>493</v>
      </c>
      <c r="CT36" s="41">
        <f t="shared" si="4"/>
        <v>581</v>
      </c>
      <c r="CU36" s="95">
        <v>3</v>
      </c>
      <c r="CV36" s="95">
        <v>41</v>
      </c>
      <c r="CW36" s="83">
        <v>5</v>
      </c>
      <c r="CX36" s="83">
        <v>53</v>
      </c>
    </row>
    <row r="37" spans="1:102" s="83" customFormat="1" ht="15.75" x14ac:dyDescent="0.25">
      <c r="A37" s="62" t="s">
        <v>103</v>
      </c>
      <c r="B37" s="293" t="s">
        <v>102</v>
      </c>
      <c r="C37" s="123">
        <f t="shared" si="2"/>
        <v>204</v>
      </c>
      <c r="D37" s="257"/>
      <c r="E37" s="111">
        <v>198</v>
      </c>
      <c r="F37" s="111"/>
      <c r="G37" s="79">
        <v>321</v>
      </c>
      <c r="H37" s="79"/>
      <c r="I37" s="329"/>
      <c r="J37" s="59"/>
      <c r="K37" s="64">
        <v>672</v>
      </c>
      <c r="L37" s="62">
        <v>33</v>
      </c>
      <c r="M37" s="62">
        <v>162</v>
      </c>
      <c r="N37" s="62"/>
      <c r="O37" s="62">
        <v>33</v>
      </c>
      <c r="P37" s="62"/>
      <c r="Q37" s="62">
        <v>40</v>
      </c>
      <c r="R37" s="62">
        <v>33</v>
      </c>
      <c r="S37" s="62"/>
      <c r="T37" s="62">
        <v>40</v>
      </c>
      <c r="U37" s="62">
        <v>185</v>
      </c>
      <c r="V37" s="62">
        <v>64</v>
      </c>
      <c r="W37" s="62"/>
      <c r="X37" s="62"/>
      <c r="Y37" s="62"/>
      <c r="Z37" s="62"/>
      <c r="AA37" s="62"/>
      <c r="AB37" s="80"/>
      <c r="AC37" s="80"/>
      <c r="AD37" s="80">
        <v>150</v>
      </c>
      <c r="AE37" s="80"/>
      <c r="AF37" s="80"/>
      <c r="AG37" s="80"/>
      <c r="AH37" s="80"/>
      <c r="AI37" s="62"/>
      <c r="AJ37" s="62"/>
      <c r="AK37" s="62">
        <v>114</v>
      </c>
      <c r="AL37" s="62">
        <v>225</v>
      </c>
      <c r="AM37" s="62"/>
      <c r="AN37" s="62"/>
      <c r="AO37" s="62"/>
      <c r="AP37" s="62">
        <v>160</v>
      </c>
      <c r="AQ37" s="80"/>
      <c r="AR37" s="62"/>
      <c r="AS37" s="62"/>
      <c r="AT37" s="62">
        <v>196</v>
      </c>
      <c r="AU37" s="62">
        <v>33</v>
      </c>
      <c r="AV37" s="62">
        <v>283</v>
      </c>
      <c r="AW37" s="62"/>
      <c r="AX37" s="62"/>
      <c r="AY37" s="62"/>
      <c r="AZ37" s="59">
        <v>48</v>
      </c>
      <c r="BA37" s="59"/>
      <c r="BB37" s="59"/>
      <c r="BC37" s="59">
        <v>14</v>
      </c>
      <c r="BD37" s="59"/>
      <c r="BE37" s="59"/>
      <c r="BF37" s="80"/>
      <c r="BG37" s="80"/>
      <c r="BH37" s="80"/>
      <c r="BI37" s="80"/>
      <c r="BJ37" s="80"/>
      <c r="BK37" s="80">
        <v>516</v>
      </c>
      <c r="BL37" s="80"/>
      <c r="BM37" s="80">
        <v>21</v>
      </c>
      <c r="BN37" s="80"/>
      <c r="BO37" s="80"/>
      <c r="BP37" s="80"/>
      <c r="BQ37" s="80">
        <v>21</v>
      </c>
      <c r="BR37" s="80"/>
      <c r="BS37" s="80">
        <v>1257</v>
      </c>
      <c r="BT37" s="80"/>
      <c r="BU37" s="80"/>
      <c r="BV37" s="80"/>
      <c r="BW37" s="80"/>
      <c r="BX37" s="80"/>
      <c r="BY37" s="80"/>
      <c r="BZ37" s="80"/>
      <c r="CA37" s="80"/>
      <c r="CB37" s="80"/>
      <c r="CC37" s="80">
        <v>21</v>
      </c>
      <c r="CD37" s="80"/>
      <c r="CE37" s="80"/>
      <c r="CF37" s="80"/>
      <c r="CG37" s="80"/>
      <c r="CH37" s="80">
        <v>21</v>
      </c>
      <c r="CI37" s="80"/>
      <c r="CJ37" s="80"/>
      <c r="CK37" s="80">
        <v>49</v>
      </c>
      <c r="CL37" s="434"/>
      <c r="CM37" s="41"/>
      <c r="CN37" s="41"/>
      <c r="CO37" s="41"/>
      <c r="CP37" s="41">
        <v>2465</v>
      </c>
      <c r="CQ37" s="41">
        <v>5131</v>
      </c>
      <c r="CR37" s="124">
        <v>10622</v>
      </c>
      <c r="CS37" s="217">
        <f t="shared" si="3"/>
        <v>5114</v>
      </c>
      <c r="CT37" s="41">
        <f t="shared" si="4"/>
        <v>23332</v>
      </c>
      <c r="CU37" s="95">
        <v>3</v>
      </c>
      <c r="CV37" s="95">
        <v>33</v>
      </c>
      <c r="CW37" s="83">
        <v>5</v>
      </c>
      <c r="CX37" s="83">
        <v>21</v>
      </c>
    </row>
    <row r="38" spans="1:102" s="83" customFormat="1" ht="15.75" x14ac:dyDescent="0.25">
      <c r="A38" s="62" t="s">
        <v>131</v>
      </c>
      <c r="B38" s="62" t="s">
        <v>132</v>
      </c>
      <c r="C38" s="123">
        <f t="shared" si="2"/>
        <v>0</v>
      </c>
      <c r="D38" s="257"/>
      <c r="E38" s="111"/>
      <c r="F38" s="111"/>
      <c r="G38" s="79"/>
      <c r="H38" s="79"/>
      <c r="I38" s="329"/>
      <c r="J38" s="59"/>
      <c r="K38" s="64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80"/>
      <c r="AC38" s="80"/>
      <c r="AD38" s="80"/>
      <c r="AE38" s="80"/>
      <c r="AF38" s="80"/>
      <c r="AG38" s="80"/>
      <c r="AH38" s="80">
        <v>146</v>
      </c>
      <c r="AI38" s="62"/>
      <c r="AJ38" s="62"/>
      <c r="AK38" s="62"/>
      <c r="AL38" s="62"/>
      <c r="AM38" s="62"/>
      <c r="AN38" s="62"/>
      <c r="AO38" s="62"/>
      <c r="AP38" s="62"/>
      <c r="AQ38" s="80"/>
      <c r="AR38" s="62"/>
      <c r="AS38" s="62"/>
      <c r="AT38" s="62"/>
      <c r="AU38" s="62"/>
      <c r="AV38" s="62"/>
      <c r="AW38" s="62"/>
      <c r="AX38" s="62"/>
      <c r="AY38" s="62"/>
      <c r="AZ38" s="59"/>
      <c r="BA38" s="59"/>
      <c r="BB38" s="59"/>
      <c r="BC38" s="59">
        <v>18</v>
      </c>
      <c r="BD38" s="59"/>
      <c r="BE38" s="59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434"/>
      <c r="CM38" s="41"/>
      <c r="CN38" s="41"/>
      <c r="CO38" s="41"/>
      <c r="CP38" s="41"/>
      <c r="CQ38" s="41">
        <v>0</v>
      </c>
      <c r="CR38" s="124">
        <v>302</v>
      </c>
      <c r="CS38" s="217">
        <f t="shared" si="3"/>
        <v>164</v>
      </c>
      <c r="CT38" s="41">
        <f t="shared" si="4"/>
        <v>466</v>
      </c>
      <c r="CU38" s="95"/>
      <c r="CV38" s="95">
        <v>16</v>
      </c>
      <c r="CX38" s="83">
        <v>8</v>
      </c>
    </row>
    <row r="39" spans="1:102" s="83" customFormat="1" ht="15.75" x14ac:dyDescent="0.25">
      <c r="A39" s="61" t="s">
        <v>109</v>
      </c>
      <c r="B39" s="62" t="s">
        <v>108</v>
      </c>
      <c r="C39" s="123">
        <f t="shared" si="2"/>
        <v>70</v>
      </c>
      <c r="D39" s="257"/>
      <c r="E39" s="111"/>
      <c r="F39" s="111"/>
      <c r="G39" s="79"/>
      <c r="H39" s="79"/>
      <c r="I39" s="329"/>
      <c r="J39" s="59"/>
      <c r="K39" s="64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80"/>
      <c r="AC39" s="80"/>
      <c r="AD39" s="80"/>
      <c r="AE39" s="80"/>
      <c r="AF39" s="80"/>
      <c r="AG39" s="80"/>
      <c r="AH39" s="80"/>
      <c r="AI39" s="62"/>
      <c r="AJ39" s="62"/>
      <c r="AK39" s="62"/>
      <c r="AL39" s="62"/>
      <c r="AM39" s="62"/>
      <c r="AN39" s="62"/>
      <c r="AO39" s="62"/>
      <c r="AP39" s="62"/>
      <c r="AQ39" s="80"/>
      <c r="AR39" s="62"/>
      <c r="AS39" s="62"/>
      <c r="AT39" s="62"/>
      <c r="AU39" s="62"/>
      <c r="AV39" s="62"/>
      <c r="AW39" s="62"/>
      <c r="AX39" s="62"/>
      <c r="AY39" s="62"/>
      <c r="AZ39" s="59"/>
      <c r="BA39" s="59"/>
      <c r="BB39" s="59"/>
      <c r="BC39" s="59">
        <v>35</v>
      </c>
      <c r="BD39" s="59"/>
      <c r="BE39" s="59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>
        <v>120</v>
      </c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434"/>
      <c r="CM39" s="41"/>
      <c r="CN39" s="41"/>
      <c r="CO39" s="41"/>
      <c r="CP39" s="41"/>
      <c r="CQ39" s="41">
        <v>646</v>
      </c>
      <c r="CR39" s="124">
        <v>304</v>
      </c>
      <c r="CS39" s="217">
        <f t="shared" si="3"/>
        <v>225</v>
      </c>
      <c r="CT39" s="41">
        <f t="shared" si="4"/>
        <v>1175</v>
      </c>
      <c r="CU39" s="95">
        <v>2</v>
      </c>
      <c r="CV39" s="95">
        <v>35</v>
      </c>
      <c r="CX39" s="83">
        <v>18</v>
      </c>
    </row>
    <row r="40" spans="1:102" s="83" customFormat="1" ht="15.75" x14ac:dyDescent="0.25">
      <c r="A40" s="61" t="s">
        <v>111</v>
      </c>
      <c r="B40" s="62" t="s">
        <v>112</v>
      </c>
      <c r="C40" s="123">
        <f t="shared" si="2"/>
        <v>135</v>
      </c>
      <c r="D40" s="257"/>
      <c r="E40" s="111">
        <v>110</v>
      </c>
      <c r="F40" s="111"/>
      <c r="G40" s="79"/>
      <c r="H40" s="79"/>
      <c r="I40" s="329"/>
      <c r="J40" s="59"/>
      <c r="K40" s="64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>
        <v>64</v>
      </c>
      <c r="W40" s="62"/>
      <c r="X40" s="62"/>
      <c r="Y40" s="62"/>
      <c r="Z40" s="62"/>
      <c r="AA40" s="62"/>
      <c r="AB40" s="80"/>
      <c r="AC40" s="80"/>
      <c r="AD40" s="80">
        <v>150</v>
      </c>
      <c r="AE40" s="80"/>
      <c r="AF40" s="80"/>
      <c r="AG40" s="80"/>
      <c r="AH40" s="80"/>
      <c r="AI40" s="62"/>
      <c r="AJ40" s="62"/>
      <c r="AK40" s="62"/>
      <c r="AL40" s="62"/>
      <c r="AM40" s="62"/>
      <c r="AN40" s="62"/>
      <c r="AO40" s="62"/>
      <c r="AP40" s="62">
        <v>120</v>
      </c>
      <c r="AQ40" s="80"/>
      <c r="AR40" s="62"/>
      <c r="AS40" s="62"/>
      <c r="AT40" s="62"/>
      <c r="AU40" s="62"/>
      <c r="AV40" s="62">
        <v>55</v>
      </c>
      <c r="AW40" s="62"/>
      <c r="AX40" s="62"/>
      <c r="AY40" s="62"/>
      <c r="AZ40" s="59">
        <v>67</v>
      </c>
      <c r="BA40" s="59"/>
      <c r="BB40" s="59"/>
      <c r="BC40" s="59">
        <v>54</v>
      </c>
      <c r="BD40" s="59"/>
      <c r="BE40" s="59"/>
      <c r="BF40" s="80"/>
      <c r="BG40" s="80">
        <v>64</v>
      </c>
      <c r="BH40" s="80"/>
      <c r="BI40" s="80"/>
      <c r="BJ40" s="80"/>
      <c r="BK40" s="80"/>
      <c r="BL40" s="80">
        <v>101</v>
      </c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434"/>
      <c r="CM40" s="41"/>
      <c r="CN40" s="41"/>
      <c r="CO40" s="41"/>
      <c r="CP40" s="41"/>
      <c r="CQ40" s="41">
        <v>1264</v>
      </c>
      <c r="CR40" s="124">
        <v>1711</v>
      </c>
      <c r="CS40" s="217">
        <f t="shared" si="3"/>
        <v>920</v>
      </c>
      <c r="CT40" s="41">
        <f t="shared" si="4"/>
        <v>3895</v>
      </c>
      <c r="CU40" s="95">
        <v>1</v>
      </c>
      <c r="CV40" s="95">
        <v>45</v>
      </c>
      <c r="CW40" s="83">
        <v>2</v>
      </c>
      <c r="CX40" s="83">
        <v>45</v>
      </c>
    </row>
    <row r="41" spans="1:102" s="83" customFormat="1" ht="15.75" x14ac:dyDescent="0.25">
      <c r="A41" s="61" t="s">
        <v>116</v>
      </c>
      <c r="B41" s="62" t="s">
        <v>117</v>
      </c>
      <c r="C41" s="123">
        <f t="shared" si="2"/>
        <v>42</v>
      </c>
      <c r="D41" s="257"/>
      <c r="E41" s="111"/>
      <c r="F41" s="111"/>
      <c r="G41" s="79"/>
      <c r="H41" s="79"/>
      <c r="I41" s="329"/>
      <c r="J41" s="59"/>
      <c r="K41" s="64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80"/>
      <c r="AC41" s="80"/>
      <c r="AD41" s="80"/>
      <c r="AE41" s="80"/>
      <c r="AF41" s="80"/>
      <c r="AG41" s="80"/>
      <c r="AH41" s="80"/>
      <c r="AI41" s="62"/>
      <c r="AJ41" s="62"/>
      <c r="AK41" s="62">
        <v>114</v>
      </c>
      <c r="AL41" s="62"/>
      <c r="AM41" s="62"/>
      <c r="AN41" s="62"/>
      <c r="AO41" s="62"/>
      <c r="AP41" s="62"/>
      <c r="AQ41" s="80"/>
      <c r="AR41" s="62"/>
      <c r="AS41" s="62"/>
      <c r="AT41" s="62">
        <v>200</v>
      </c>
      <c r="AU41" s="62"/>
      <c r="AV41" s="62"/>
      <c r="AW41" s="62"/>
      <c r="AX41" s="62"/>
      <c r="AY41" s="62"/>
      <c r="AZ41" s="59"/>
      <c r="BA41" s="59"/>
      <c r="BB41" s="59"/>
      <c r="BC41" s="59">
        <v>42</v>
      </c>
      <c r="BD41" s="59"/>
      <c r="BE41" s="59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434"/>
      <c r="CM41" s="41"/>
      <c r="CN41" s="41"/>
      <c r="CO41" s="41"/>
      <c r="CP41" s="41"/>
      <c r="CQ41" s="41">
        <v>727</v>
      </c>
      <c r="CR41" s="124">
        <v>806</v>
      </c>
      <c r="CS41" s="217">
        <f t="shared" si="3"/>
        <v>398</v>
      </c>
      <c r="CT41" s="41">
        <f t="shared" si="4"/>
        <v>1931</v>
      </c>
      <c r="CU41" s="95">
        <v>1</v>
      </c>
      <c r="CV41" s="95">
        <v>42</v>
      </c>
      <c r="CX41" s="83">
        <v>48</v>
      </c>
    </row>
    <row r="42" spans="1:102" s="83" customFormat="1" ht="15.75" x14ac:dyDescent="0.25">
      <c r="A42" s="61" t="s">
        <v>162</v>
      </c>
      <c r="B42" s="62" t="s">
        <v>193</v>
      </c>
      <c r="C42" s="123">
        <f t="shared" si="2"/>
        <v>0</v>
      </c>
      <c r="D42" s="257"/>
      <c r="E42" s="111"/>
      <c r="F42" s="111"/>
      <c r="G42" s="79"/>
      <c r="H42" s="79"/>
      <c r="I42" s="329"/>
      <c r="J42" s="59"/>
      <c r="K42" s="64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80"/>
      <c r="AC42" s="80"/>
      <c r="AD42" s="80"/>
      <c r="AE42" s="80"/>
      <c r="AF42" s="80"/>
      <c r="AG42" s="80"/>
      <c r="AH42" s="80"/>
      <c r="AI42" s="62"/>
      <c r="AJ42" s="62"/>
      <c r="AK42" s="62"/>
      <c r="AL42" s="62"/>
      <c r="AM42" s="62"/>
      <c r="AN42" s="62"/>
      <c r="AO42" s="62"/>
      <c r="AP42" s="62"/>
      <c r="AQ42" s="80"/>
      <c r="AR42" s="62"/>
      <c r="AS42" s="62"/>
      <c r="AT42" s="62"/>
      <c r="AU42" s="62"/>
      <c r="AV42" s="62"/>
      <c r="AW42" s="62"/>
      <c r="AX42" s="62"/>
      <c r="AY42" s="62"/>
      <c r="AZ42" s="59"/>
      <c r="BA42" s="59"/>
      <c r="BB42" s="59"/>
      <c r="BC42" s="59"/>
      <c r="BD42" s="59"/>
      <c r="BE42" s="59"/>
      <c r="BF42" s="80"/>
      <c r="BG42" s="80"/>
      <c r="BH42" s="80"/>
      <c r="BI42" s="80">
        <v>40</v>
      </c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434"/>
      <c r="CM42" s="41"/>
      <c r="CN42" s="41"/>
      <c r="CO42" s="41"/>
      <c r="CP42" s="41"/>
      <c r="CQ42" s="41">
        <v>0</v>
      </c>
      <c r="CR42" s="124">
        <v>511</v>
      </c>
      <c r="CS42" s="217">
        <f t="shared" si="3"/>
        <v>40</v>
      </c>
      <c r="CT42" s="41">
        <f t="shared" si="4"/>
        <v>551</v>
      </c>
      <c r="CU42" s="95"/>
      <c r="CV42" s="95">
        <v>23</v>
      </c>
      <c r="CX42" s="83">
        <v>13</v>
      </c>
    </row>
    <row r="43" spans="1:102" s="83" customFormat="1" ht="14.25" customHeight="1" x14ac:dyDescent="0.25">
      <c r="A43" s="61" t="s">
        <v>133</v>
      </c>
      <c r="B43" s="292" t="s">
        <v>153</v>
      </c>
      <c r="C43" s="123">
        <f t="shared" si="2"/>
        <v>144</v>
      </c>
      <c r="D43" s="255">
        <v>212</v>
      </c>
      <c r="E43" s="111"/>
      <c r="F43" s="111"/>
      <c r="G43" s="96"/>
      <c r="H43" s="96"/>
      <c r="I43" s="330"/>
      <c r="J43" s="59"/>
      <c r="K43" s="64"/>
      <c r="L43" s="59"/>
      <c r="M43" s="59">
        <v>162</v>
      </c>
      <c r="N43" s="59"/>
      <c r="O43" s="59"/>
      <c r="P43" s="59"/>
      <c r="Q43" s="59"/>
      <c r="R43" s="59"/>
      <c r="S43" s="59"/>
      <c r="T43" s="59"/>
      <c r="U43" s="59"/>
      <c r="V43" s="59">
        <v>64</v>
      </c>
      <c r="W43" s="59"/>
      <c r="X43" s="59"/>
      <c r="Y43" s="59"/>
      <c r="Z43" s="59"/>
      <c r="AA43" s="59"/>
      <c r="AB43" s="79"/>
      <c r="AC43" s="79"/>
      <c r="AD43" s="79">
        <v>150</v>
      </c>
      <c r="AE43" s="79"/>
      <c r="AF43" s="79"/>
      <c r="AG43" s="79">
        <v>175</v>
      </c>
      <c r="AH43" s="79">
        <v>146</v>
      </c>
      <c r="AI43" s="56"/>
      <c r="AJ43" s="56"/>
      <c r="AK43" s="230">
        <v>114</v>
      </c>
      <c r="AL43" s="56"/>
      <c r="AM43" s="56"/>
      <c r="AN43" s="56"/>
      <c r="AO43" s="56"/>
      <c r="AP43" s="56"/>
      <c r="AQ43" s="79">
        <v>184</v>
      </c>
      <c r="AR43" s="56"/>
      <c r="AS43" s="56"/>
      <c r="AT43" s="56"/>
      <c r="AU43" s="56"/>
      <c r="AV43" s="56"/>
      <c r="AW43" s="56"/>
      <c r="AX43" s="56"/>
      <c r="AY43" s="56"/>
      <c r="AZ43" s="59">
        <v>38</v>
      </c>
      <c r="BA43" s="59"/>
      <c r="BB43" s="59"/>
      <c r="BC43" s="59">
        <v>23</v>
      </c>
      <c r="BD43" s="59"/>
      <c r="BE43" s="59">
        <v>172</v>
      </c>
      <c r="BF43" s="79"/>
      <c r="BG43" s="79"/>
      <c r="BH43" s="79"/>
      <c r="BI43" s="79"/>
      <c r="BJ43" s="79"/>
      <c r="BK43" s="79"/>
      <c r="BL43" s="79"/>
      <c r="BM43" s="79"/>
      <c r="BN43" s="79"/>
      <c r="BO43" s="79">
        <v>102</v>
      </c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435"/>
      <c r="CM43" s="41"/>
      <c r="CN43" s="41"/>
      <c r="CO43" s="41"/>
      <c r="CP43" s="41"/>
      <c r="CQ43" s="41">
        <v>0</v>
      </c>
      <c r="CR43" s="124">
        <v>501</v>
      </c>
      <c r="CS43" s="217">
        <f t="shared" si="3"/>
        <v>1686</v>
      </c>
      <c r="CT43" s="41">
        <f t="shared" si="4"/>
        <v>2187</v>
      </c>
      <c r="CU43" s="95">
        <v>2</v>
      </c>
      <c r="CV43" s="95">
        <v>38</v>
      </c>
      <c r="CW43" s="83">
        <v>2</v>
      </c>
      <c r="CX43" s="83">
        <v>34</v>
      </c>
    </row>
    <row r="44" spans="1:102" s="83" customFormat="1" ht="14.25" customHeight="1" x14ac:dyDescent="0.25">
      <c r="A44" s="62" t="s">
        <v>134</v>
      </c>
      <c r="B44" s="292" t="s">
        <v>463</v>
      </c>
      <c r="C44" s="123">
        <f t="shared" si="2"/>
        <v>144</v>
      </c>
      <c r="D44" s="257"/>
      <c r="E44" s="111"/>
      <c r="F44" s="111"/>
      <c r="G44" s="79"/>
      <c r="H44" s="79"/>
      <c r="I44" s="329"/>
      <c r="J44" s="59"/>
      <c r="K44" s="64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80"/>
      <c r="AC44" s="80"/>
      <c r="AD44" s="80"/>
      <c r="AE44" s="80"/>
      <c r="AF44" s="80"/>
      <c r="AG44" s="80"/>
      <c r="AH44" s="80"/>
      <c r="AI44" s="62"/>
      <c r="AJ44" s="62"/>
      <c r="AK44" s="62">
        <v>174</v>
      </c>
      <c r="AL44" s="62"/>
      <c r="AM44" s="62"/>
      <c r="AN44" s="62"/>
      <c r="AO44" s="62"/>
      <c r="AP44" s="62"/>
      <c r="AQ44" s="80"/>
      <c r="AR44" s="62"/>
      <c r="AS44" s="62"/>
      <c r="AT44" s="62">
        <v>203</v>
      </c>
      <c r="AU44" s="62"/>
      <c r="AV44" s="62"/>
      <c r="AW44" s="62"/>
      <c r="AX44" s="62"/>
      <c r="AY44" s="62"/>
      <c r="AZ44" s="59">
        <v>48</v>
      </c>
      <c r="BA44" s="59"/>
      <c r="BB44" s="59"/>
      <c r="BC44" s="59"/>
      <c r="BD44" s="59"/>
      <c r="BE44" s="59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434"/>
      <c r="CM44" s="41"/>
      <c r="CN44" s="41"/>
      <c r="CO44" s="41"/>
      <c r="CP44" s="41">
        <v>1280</v>
      </c>
      <c r="CQ44" s="41">
        <v>1684</v>
      </c>
      <c r="CR44" s="124">
        <v>1131</v>
      </c>
      <c r="CS44" s="217">
        <f t="shared" si="3"/>
        <v>569</v>
      </c>
      <c r="CT44" s="41">
        <f t="shared" si="4"/>
        <v>4664</v>
      </c>
      <c r="CU44" s="95">
        <v>3</v>
      </c>
      <c r="CV44" s="95">
        <v>48</v>
      </c>
      <c r="CX44" s="83">
        <v>54</v>
      </c>
    </row>
    <row r="45" spans="1:102" s="83" customFormat="1" ht="15.75" x14ac:dyDescent="0.25">
      <c r="A45" s="62" t="s">
        <v>136</v>
      </c>
      <c r="B45" s="62" t="s">
        <v>137</v>
      </c>
      <c r="C45" s="123">
        <f t="shared" si="2"/>
        <v>58</v>
      </c>
      <c r="D45" s="257"/>
      <c r="E45" s="111"/>
      <c r="F45" s="111"/>
      <c r="G45" s="79"/>
      <c r="H45" s="79"/>
      <c r="I45" s="329"/>
      <c r="J45" s="59"/>
      <c r="K45" s="64"/>
      <c r="L45" s="62"/>
      <c r="M45" s="62"/>
      <c r="N45" s="62"/>
      <c r="O45" s="62"/>
      <c r="P45" s="62"/>
      <c r="Q45" s="62"/>
      <c r="R45" s="62"/>
      <c r="S45" s="62"/>
      <c r="T45" s="62"/>
      <c r="U45" s="62">
        <v>185</v>
      </c>
      <c r="V45" s="62">
        <v>64</v>
      </c>
      <c r="W45" s="62"/>
      <c r="X45" s="62"/>
      <c r="Y45" s="62"/>
      <c r="Z45" s="62"/>
      <c r="AA45" s="62"/>
      <c r="AB45" s="80"/>
      <c r="AC45" s="80"/>
      <c r="AD45" s="80">
        <v>150</v>
      </c>
      <c r="AE45" s="80"/>
      <c r="AF45" s="80"/>
      <c r="AG45" s="80"/>
      <c r="AH45" s="80"/>
      <c r="AI45" s="62"/>
      <c r="AJ45" s="62"/>
      <c r="AK45" s="62">
        <v>114</v>
      </c>
      <c r="AL45" s="62"/>
      <c r="AM45" s="62"/>
      <c r="AN45" s="62"/>
      <c r="AO45" s="62"/>
      <c r="AP45" s="62"/>
      <c r="AQ45" s="80">
        <v>118</v>
      </c>
      <c r="AR45" s="62"/>
      <c r="AS45" s="62"/>
      <c r="AT45" s="62">
        <v>196</v>
      </c>
      <c r="AU45" s="62"/>
      <c r="AV45" s="62"/>
      <c r="AW45" s="62"/>
      <c r="AX45" s="62"/>
      <c r="AY45" s="62">
        <v>95</v>
      </c>
      <c r="AZ45" s="59">
        <v>22</v>
      </c>
      <c r="BA45" s="59"/>
      <c r="BB45" s="59">
        <v>109</v>
      </c>
      <c r="BC45" s="59">
        <v>2</v>
      </c>
      <c r="BD45" s="59"/>
      <c r="BE45" s="59"/>
      <c r="BF45" s="80"/>
      <c r="BG45" s="80"/>
      <c r="BH45" s="80"/>
      <c r="BI45" s="80">
        <v>73</v>
      </c>
      <c r="BJ45" s="80"/>
      <c r="BK45" s="80"/>
      <c r="BL45" s="80"/>
      <c r="BM45" s="80"/>
      <c r="BN45" s="80"/>
      <c r="BO45" s="80">
        <v>69</v>
      </c>
      <c r="BP45" s="80"/>
      <c r="BQ45" s="80">
        <v>13</v>
      </c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>
        <v>80</v>
      </c>
      <c r="CG45" s="80"/>
      <c r="CH45" s="80"/>
      <c r="CI45" s="80">
        <v>67</v>
      </c>
      <c r="CJ45" s="80"/>
      <c r="CK45" s="80">
        <v>32</v>
      </c>
      <c r="CL45" s="434"/>
      <c r="CM45" s="41"/>
      <c r="CN45" s="41"/>
      <c r="CO45" s="41"/>
      <c r="CP45" s="41"/>
      <c r="CQ45" s="41">
        <v>10</v>
      </c>
      <c r="CR45" s="124">
        <v>440</v>
      </c>
      <c r="CS45" s="217">
        <f t="shared" si="3"/>
        <v>1447</v>
      </c>
      <c r="CT45" s="41">
        <f t="shared" si="4"/>
        <v>1897</v>
      </c>
      <c r="CU45" s="95">
        <v>3</v>
      </c>
      <c r="CV45" s="95">
        <v>2</v>
      </c>
      <c r="CW45" s="83">
        <v>4</v>
      </c>
      <c r="CX45" s="83">
        <v>13</v>
      </c>
    </row>
    <row r="46" spans="1:102" s="83" customFormat="1" ht="15.75" x14ac:dyDescent="0.25">
      <c r="A46" s="62" t="s">
        <v>175</v>
      </c>
      <c r="B46" s="62" t="s">
        <v>176</v>
      </c>
      <c r="C46" s="123">
        <f t="shared" si="2"/>
        <v>25</v>
      </c>
      <c r="D46" s="257"/>
      <c r="E46" s="111"/>
      <c r="F46" s="111"/>
      <c r="G46" s="79"/>
      <c r="H46" s="79"/>
      <c r="I46" s="329"/>
      <c r="J46" s="59"/>
      <c r="K46" s="64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80"/>
      <c r="AC46" s="80"/>
      <c r="AD46" s="80"/>
      <c r="AE46" s="80">
        <v>260</v>
      </c>
      <c r="AF46" s="80"/>
      <c r="AG46" s="80">
        <v>175</v>
      </c>
      <c r="AH46" s="80"/>
      <c r="AI46" s="62"/>
      <c r="AJ46" s="62"/>
      <c r="AK46" s="62"/>
      <c r="AL46" s="62"/>
      <c r="AM46" s="62"/>
      <c r="AN46" s="62"/>
      <c r="AO46" s="62"/>
      <c r="AP46" s="62"/>
      <c r="AQ46" s="80"/>
      <c r="AR46" s="62"/>
      <c r="AS46" s="62"/>
      <c r="AT46" s="62"/>
      <c r="AU46" s="62"/>
      <c r="AV46" s="62"/>
      <c r="AW46" s="62"/>
      <c r="AX46" s="62"/>
      <c r="AY46" s="62"/>
      <c r="AZ46" s="59">
        <v>25</v>
      </c>
      <c r="BA46" s="59"/>
      <c r="BB46" s="59"/>
      <c r="BC46" s="59"/>
      <c r="BD46" s="59"/>
      <c r="BE46" s="59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434"/>
      <c r="CM46" s="41"/>
      <c r="CN46" s="41"/>
      <c r="CO46" s="41"/>
      <c r="CP46" s="41"/>
      <c r="CQ46" s="41"/>
      <c r="CR46" s="124">
        <v>1089</v>
      </c>
      <c r="CS46" s="217">
        <f t="shared" si="3"/>
        <v>485</v>
      </c>
      <c r="CT46" s="41">
        <f t="shared" si="4"/>
        <v>1574</v>
      </c>
      <c r="CU46" s="95">
        <v>1</v>
      </c>
      <c r="CV46" s="95">
        <v>25</v>
      </c>
      <c r="CX46" s="83">
        <v>19</v>
      </c>
    </row>
    <row r="47" spans="1:102" s="83" customFormat="1" ht="15.75" x14ac:dyDescent="0.25">
      <c r="A47" s="62" t="s">
        <v>154</v>
      </c>
      <c r="B47" s="293" t="s">
        <v>206</v>
      </c>
      <c r="C47" s="123">
        <f t="shared" si="2"/>
        <v>776</v>
      </c>
      <c r="D47" s="257"/>
      <c r="E47" s="111">
        <v>38</v>
      </c>
      <c r="F47" s="111"/>
      <c r="G47" s="79">
        <v>265</v>
      </c>
      <c r="H47" s="79"/>
      <c r="I47" s="329"/>
      <c r="J47" s="59"/>
      <c r="K47" s="64">
        <v>721</v>
      </c>
      <c r="L47" s="62"/>
      <c r="M47" s="62"/>
      <c r="N47" s="62"/>
      <c r="O47" s="62"/>
      <c r="P47" s="62"/>
      <c r="Q47" s="62">
        <v>40</v>
      </c>
      <c r="R47" s="62"/>
      <c r="S47" s="62">
        <v>284</v>
      </c>
      <c r="T47" s="62">
        <v>40</v>
      </c>
      <c r="U47" s="62"/>
      <c r="V47" s="62"/>
      <c r="W47" s="62"/>
      <c r="X47" s="62"/>
      <c r="Y47" s="62"/>
      <c r="Z47" s="62"/>
      <c r="AA47" s="62"/>
      <c r="AB47" s="80"/>
      <c r="AC47" s="80"/>
      <c r="AD47" s="80"/>
      <c r="AE47" s="80"/>
      <c r="AF47" s="80"/>
      <c r="AG47" s="80"/>
      <c r="AH47" s="80"/>
      <c r="AI47" s="62"/>
      <c r="AJ47" s="62"/>
      <c r="AK47" s="62"/>
      <c r="AL47" s="62"/>
      <c r="AM47" s="62"/>
      <c r="AN47" s="62"/>
      <c r="AO47" s="62"/>
      <c r="AP47" s="62">
        <v>140</v>
      </c>
      <c r="AQ47" s="80"/>
      <c r="AR47" s="62"/>
      <c r="AS47" s="62"/>
      <c r="AT47" s="62"/>
      <c r="AU47" s="62"/>
      <c r="AV47" s="62"/>
      <c r="AW47" s="62"/>
      <c r="AX47" s="62"/>
      <c r="AY47" s="62"/>
      <c r="AZ47" s="59">
        <v>87</v>
      </c>
      <c r="BA47" s="59">
        <v>316</v>
      </c>
      <c r="BB47" s="59"/>
      <c r="BC47" s="59">
        <v>87</v>
      </c>
      <c r="BD47" s="59"/>
      <c r="BE47" s="59"/>
      <c r="BF47" s="80"/>
      <c r="BG47" s="80"/>
      <c r="BH47" s="80"/>
      <c r="BI47" s="80"/>
      <c r="BJ47" s="80"/>
      <c r="BK47" s="80"/>
      <c r="BL47" s="80">
        <v>70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>
        <v>874</v>
      </c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434"/>
      <c r="CM47" s="41"/>
      <c r="CN47" s="41"/>
      <c r="CO47" s="41"/>
      <c r="CP47" s="41"/>
      <c r="CQ47" s="41"/>
      <c r="CR47" s="124">
        <v>7160</v>
      </c>
      <c r="CS47" s="217">
        <f t="shared" si="3"/>
        <v>3738</v>
      </c>
      <c r="CT47" s="41">
        <f t="shared" si="4"/>
        <v>10898</v>
      </c>
      <c r="CU47" s="95">
        <v>3</v>
      </c>
      <c r="CV47" s="95">
        <v>87</v>
      </c>
      <c r="CW47" s="83">
        <v>5</v>
      </c>
      <c r="CX47" s="83">
        <v>103</v>
      </c>
    </row>
    <row r="48" spans="1:102" s="83" customFormat="1" ht="14.25" customHeight="1" x14ac:dyDescent="0.25">
      <c r="A48" s="62" t="s">
        <v>149</v>
      </c>
      <c r="B48" s="71" t="s">
        <v>192</v>
      </c>
      <c r="C48" s="123">
        <f t="shared" si="2"/>
        <v>70</v>
      </c>
      <c r="D48" s="255"/>
      <c r="E48" s="111">
        <v>74</v>
      </c>
      <c r="F48" s="111"/>
      <c r="G48" s="96"/>
      <c r="H48" s="96"/>
      <c r="I48" s="330"/>
      <c r="J48" s="59"/>
      <c r="K48" s="64"/>
      <c r="L48" s="59"/>
      <c r="M48" s="59"/>
      <c r="N48" s="59"/>
      <c r="O48" s="59"/>
      <c r="P48" s="59"/>
      <c r="Q48" s="59"/>
      <c r="R48" s="59"/>
      <c r="S48" s="59"/>
      <c r="T48" s="59"/>
      <c r="U48" s="59">
        <v>185</v>
      </c>
      <c r="V48" s="59"/>
      <c r="W48" s="59"/>
      <c r="X48" s="59"/>
      <c r="Y48" s="59"/>
      <c r="Z48" s="59"/>
      <c r="AA48" s="59"/>
      <c r="AB48" s="79"/>
      <c r="AC48" s="79"/>
      <c r="AD48" s="79"/>
      <c r="AE48" s="79"/>
      <c r="AF48" s="79"/>
      <c r="AG48" s="79"/>
      <c r="AH48" s="79"/>
      <c r="AI48" s="56"/>
      <c r="AJ48" s="56"/>
      <c r="AK48" s="56"/>
      <c r="AL48" s="56"/>
      <c r="AM48" s="56"/>
      <c r="AN48" s="79"/>
      <c r="AO48" s="79"/>
      <c r="AP48" s="79"/>
      <c r="AQ48" s="79"/>
      <c r="AR48" s="79"/>
      <c r="AS48" s="79"/>
      <c r="AT48" s="79"/>
      <c r="AU48" s="56"/>
      <c r="AV48" s="56"/>
      <c r="AW48" s="56"/>
      <c r="AX48" s="56"/>
      <c r="AY48" s="56"/>
      <c r="AZ48" s="59"/>
      <c r="BA48" s="59"/>
      <c r="BB48" s="59"/>
      <c r="BC48" s="59">
        <v>5</v>
      </c>
      <c r="BD48" s="59"/>
      <c r="BE48" s="59"/>
      <c r="BF48" s="79"/>
      <c r="BG48" s="79"/>
      <c r="BH48" s="79"/>
      <c r="BI48" s="79">
        <v>40</v>
      </c>
      <c r="BJ48" s="79"/>
      <c r="BK48" s="79"/>
      <c r="BL48" s="79">
        <v>70</v>
      </c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435"/>
      <c r="CM48" s="41"/>
      <c r="CN48" s="41"/>
      <c r="CO48" s="41"/>
      <c r="CP48" s="41"/>
      <c r="CQ48" s="41"/>
      <c r="CR48" s="124">
        <v>1688</v>
      </c>
      <c r="CS48" s="217">
        <f t="shared" si="3"/>
        <v>444</v>
      </c>
      <c r="CT48" s="41">
        <f t="shared" si="4"/>
        <v>2132</v>
      </c>
      <c r="CU48" s="95">
        <v>3</v>
      </c>
      <c r="CV48" s="95">
        <v>18</v>
      </c>
      <c r="CW48" s="83">
        <v>2</v>
      </c>
      <c r="CX48" s="83">
        <v>8</v>
      </c>
    </row>
    <row r="49" spans="1:102" s="83" customFormat="1" ht="14.25" customHeight="1" x14ac:dyDescent="0.25">
      <c r="A49" s="62" t="s">
        <v>152</v>
      </c>
      <c r="B49" s="71" t="s">
        <v>151</v>
      </c>
      <c r="C49" s="123">
        <f t="shared" si="2"/>
        <v>122</v>
      </c>
      <c r="D49" s="255"/>
      <c r="E49" s="111"/>
      <c r="F49" s="111"/>
      <c r="G49" s="96"/>
      <c r="H49" s="96"/>
      <c r="I49" s="330"/>
      <c r="J49" s="59"/>
      <c r="K49" s="64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79"/>
      <c r="AC49" s="79"/>
      <c r="AD49" s="79"/>
      <c r="AE49" s="79"/>
      <c r="AF49" s="79"/>
      <c r="AG49" s="79"/>
      <c r="AH49" s="79"/>
      <c r="AI49" s="56"/>
      <c r="AJ49" s="56"/>
      <c r="AK49" s="56"/>
      <c r="AL49" s="56"/>
      <c r="AM49" s="56"/>
      <c r="AN49" s="56"/>
      <c r="AO49" s="56"/>
      <c r="AP49" s="56"/>
      <c r="AQ49" s="79"/>
      <c r="AR49" s="56"/>
      <c r="AS49" s="56"/>
      <c r="AT49" s="56"/>
      <c r="AU49" s="56"/>
      <c r="AV49" s="56"/>
      <c r="AW49" s="56"/>
      <c r="AX49" s="56"/>
      <c r="AY49" s="56"/>
      <c r="AZ49" s="59"/>
      <c r="BA49" s="59"/>
      <c r="BB49" s="59"/>
      <c r="BC49" s="59"/>
      <c r="BD49" s="59"/>
      <c r="BE49" s="5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>
        <v>30</v>
      </c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435"/>
      <c r="CM49" s="41"/>
      <c r="CN49" s="41"/>
      <c r="CO49" s="41"/>
      <c r="CP49" s="41"/>
      <c r="CQ49" s="41"/>
      <c r="CR49" s="124">
        <v>210</v>
      </c>
      <c r="CS49" s="217">
        <f t="shared" si="3"/>
        <v>152</v>
      </c>
      <c r="CT49" s="41">
        <f t="shared" si="4"/>
        <v>362</v>
      </c>
      <c r="CU49" s="95">
        <v>2</v>
      </c>
      <c r="CV49" s="95">
        <v>38</v>
      </c>
      <c r="CW49" s="83">
        <v>2</v>
      </c>
      <c r="CX49" s="83">
        <v>23</v>
      </c>
    </row>
    <row r="50" spans="1:102" s="83" customFormat="1" ht="14.25" customHeight="1" x14ac:dyDescent="0.25">
      <c r="A50" s="62" t="s">
        <v>156</v>
      </c>
      <c r="B50" s="368" t="s">
        <v>205</v>
      </c>
      <c r="C50" s="123">
        <f t="shared" si="2"/>
        <v>76</v>
      </c>
      <c r="D50" s="255">
        <v>209</v>
      </c>
      <c r="E50" s="111">
        <v>147</v>
      </c>
      <c r="F50" s="111"/>
      <c r="G50" s="111">
        <v>361</v>
      </c>
      <c r="H50" s="111"/>
      <c r="I50" s="330">
        <v>453</v>
      </c>
      <c r="J50" s="59"/>
      <c r="K50" s="64">
        <v>876</v>
      </c>
      <c r="L50" s="59"/>
      <c r="M50" s="59">
        <v>162</v>
      </c>
      <c r="N50" s="59"/>
      <c r="O50" s="59"/>
      <c r="P50" s="59"/>
      <c r="Q50" s="59">
        <v>40</v>
      </c>
      <c r="R50" s="59"/>
      <c r="S50" s="59">
        <v>284</v>
      </c>
      <c r="T50" s="59">
        <v>40</v>
      </c>
      <c r="U50" s="59">
        <v>185</v>
      </c>
      <c r="V50" s="59">
        <v>64</v>
      </c>
      <c r="W50" s="59"/>
      <c r="X50" s="59"/>
      <c r="Y50" s="59"/>
      <c r="Z50" s="59"/>
      <c r="AA50" s="59"/>
      <c r="AB50" s="79"/>
      <c r="AC50" s="79"/>
      <c r="AD50" s="79"/>
      <c r="AE50" s="79"/>
      <c r="AF50" s="79"/>
      <c r="AG50" s="79">
        <v>175</v>
      </c>
      <c r="AH50" s="79">
        <v>146</v>
      </c>
      <c r="AI50" s="79"/>
      <c r="AJ50" s="79"/>
      <c r="AK50" s="79">
        <v>147</v>
      </c>
      <c r="AL50" s="79">
        <v>227</v>
      </c>
      <c r="AM50" s="79"/>
      <c r="AN50" s="79"/>
      <c r="AO50" s="79"/>
      <c r="AP50" s="79">
        <v>160</v>
      </c>
      <c r="AQ50" s="79">
        <v>166</v>
      </c>
      <c r="AR50" s="79">
        <v>440</v>
      </c>
      <c r="AS50" s="79"/>
      <c r="AT50" s="79"/>
      <c r="AU50" s="56"/>
      <c r="AV50" s="56">
        <v>290</v>
      </c>
      <c r="AW50" s="56"/>
      <c r="AX50" s="56"/>
      <c r="AY50" s="56"/>
      <c r="AZ50" s="59">
        <v>41</v>
      </c>
      <c r="BA50" s="59"/>
      <c r="BB50" s="59"/>
      <c r="BC50" s="59">
        <v>20</v>
      </c>
      <c r="BD50" s="59"/>
      <c r="BE50" s="59">
        <v>159</v>
      </c>
      <c r="BF50" s="79"/>
      <c r="BG50" s="79"/>
      <c r="BH50" s="79"/>
      <c r="BI50" s="79">
        <v>57</v>
      </c>
      <c r="BJ50" s="79"/>
      <c r="BK50" s="79">
        <v>516</v>
      </c>
      <c r="BL50" s="79"/>
      <c r="BM50" s="79"/>
      <c r="BN50" s="79"/>
      <c r="BO50" s="79"/>
      <c r="BP50" s="79">
        <v>486</v>
      </c>
      <c r="BQ50" s="79">
        <v>19</v>
      </c>
      <c r="BR50" s="79"/>
      <c r="BS50" s="79">
        <v>2168</v>
      </c>
      <c r="BT50" s="79"/>
      <c r="BU50" s="79">
        <v>378</v>
      </c>
      <c r="BV50" s="79"/>
      <c r="BW50" s="79"/>
      <c r="BX50" s="79"/>
      <c r="BY50" s="79"/>
      <c r="BZ50" s="79"/>
      <c r="CA50" s="79"/>
      <c r="CB50" s="79"/>
      <c r="CC50" s="79"/>
      <c r="CD50" s="79">
        <v>370</v>
      </c>
      <c r="CE50" s="79"/>
      <c r="CF50" s="79">
        <v>67</v>
      </c>
      <c r="CG50" s="79"/>
      <c r="CH50" s="79"/>
      <c r="CI50" s="79">
        <v>49</v>
      </c>
      <c r="CJ50" s="79"/>
      <c r="CK50" s="79">
        <v>52</v>
      </c>
      <c r="CL50" s="435"/>
      <c r="CM50" s="41"/>
      <c r="CN50" s="41"/>
      <c r="CO50" s="41"/>
      <c r="CP50" s="41"/>
      <c r="CQ50" s="41"/>
      <c r="CR50" s="124">
        <v>4977</v>
      </c>
      <c r="CS50" s="217">
        <f t="shared" si="3"/>
        <v>9030</v>
      </c>
      <c r="CT50" s="41">
        <f t="shared" si="4"/>
        <v>14007</v>
      </c>
      <c r="CU50" s="95"/>
      <c r="CV50" s="95">
        <v>18</v>
      </c>
      <c r="CW50" s="83">
        <v>4</v>
      </c>
      <c r="CX50" s="83">
        <v>19</v>
      </c>
    </row>
    <row r="51" spans="1:102" s="83" customFormat="1" ht="14.25" customHeight="1" x14ac:dyDescent="0.25">
      <c r="A51" s="62" t="s">
        <v>166</v>
      </c>
      <c r="B51" s="81" t="s">
        <v>167</v>
      </c>
      <c r="C51" s="123">
        <f t="shared" si="2"/>
        <v>0</v>
      </c>
      <c r="D51" s="255"/>
      <c r="E51" s="111"/>
      <c r="F51" s="111"/>
      <c r="G51" s="111"/>
      <c r="H51" s="111"/>
      <c r="I51" s="330"/>
      <c r="J51" s="59"/>
      <c r="K51" s="64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79"/>
      <c r="AC51" s="79"/>
      <c r="AD51" s="79"/>
      <c r="AE51" s="79"/>
      <c r="AF51" s="79"/>
      <c r="AG51" s="79"/>
      <c r="AH51" s="79"/>
      <c r="AI51" s="56"/>
      <c r="AJ51" s="56"/>
      <c r="AK51" s="56"/>
      <c r="AL51" s="56"/>
      <c r="AM51" s="56"/>
      <c r="AN51" s="56"/>
      <c r="AO51" s="56"/>
      <c r="AP51" s="56"/>
      <c r="AQ51" s="79"/>
      <c r="AR51" s="56"/>
      <c r="AS51" s="56"/>
      <c r="AT51" s="56"/>
      <c r="AU51" s="56"/>
      <c r="AV51" s="56"/>
      <c r="AW51" s="56"/>
      <c r="AX51" s="56"/>
      <c r="AY51" s="56"/>
      <c r="AZ51" s="59"/>
      <c r="BA51" s="59"/>
      <c r="BB51" s="59"/>
      <c r="BC51" s="59"/>
      <c r="BD51" s="59"/>
      <c r="BE51" s="59"/>
      <c r="BF51" s="79"/>
      <c r="BG51" s="79"/>
      <c r="BH51" s="79"/>
      <c r="BI51" s="79">
        <v>40</v>
      </c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435"/>
      <c r="CM51" s="41"/>
      <c r="CN51" s="41"/>
      <c r="CO51" s="41"/>
      <c r="CP51" s="41"/>
      <c r="CQ51" s="41"/>
      <c r="CR51" s="124">
        <v>456</v>
      </c>
      <c r="CS51" s="217">
        <f t="shared" si="3"/>
        <v>40</v>
      </c>
      <c r="CT51" s="41">
        <f t="shared" si="4"/>
        <v>496</v>
      </c>
      <c r="CU51" s="95"/>
      <c r="CV51" s="95">
        <v>23</v>
      </c>
      <c r="CX51" s="83">
        <v>13</v>
      </c>
    </row>
    <row r="52" spans="1:102" s="83" customFormat="1" ht="14.25" customHeight="1" x14ac:dyDescent="0.25">
      <c r="A52" s="62" t="s">
        <v>186</v>
      </c>
      <c r="B52" s="81" t="s">
        <v>194</v>
      </c>
      <c r="C52" s="123">
        <f t="shared" si="2"/>
        <v>0</v>
      </c>
      <c r="D52" s="255"/>
      <c r="E52" s="111"/>
      <c r="F52" s="111"/>
      <c r="G52" s="111"/>
      <c r="H52" s="111"/>
      <c r="I52" s="330"/>
      <c r="J52" s="59"/>
      <c r="K52" s="64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79"/>
      <c r="AC52" s="79"/>
      <c r="AD52" s="79"/>
      <c r="AE52" s="79"/>
      <c r="AF52" s="79"/>
      <c r="AG52" s="79"/>
      <c r="AH52" s="79"/>
      <c r="AI52" s="56"/>
      <c r="AJ52" s="56"/>
      <c r="AK52" s="56"/>
      <c r="AL52" s="56"/>
      <c r="AM52" s="56"/>
      <c r="AN52" s="56"/>
      <c r="AO52" s="56"/>
      <c r="AP52" s="56"/>
      <c r="AQ52" s="79"/>
      <c r="AR52" s="56"/>
      <c r="AS52" s="56"/>
      <c r="AT52" s="56"/>
      <c r="AU52" s="56"/>
      <c r="AV52" s="56"/>
      <c r="AW52" s="56"/>
      <c r="AX52" s="56"/>
      <c r="AY52" s="79">
        <v>87</v>
      </c>
      <c r="AZ52" s="59"/>
      <c r="BA52" s="59"/>
      <c r="BB52" s="59"/>
      <c r="BC52" s="59"/>
      <c r="BD52" s="59"/>
      <c r="BE52" s="5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435"/>
      <c r="CM52" s="41"/>
      <c r="CN52" s="41"/>
      <c r="CO52" s="41"/>
      <c r="CP52" s="41"/>
      <c r="CQ52" s="41"/>
      <c r="CR52" s="124">
        <v>608</v>
      </c>
      <c r="CS52" s="217">
        <f t="shared" si="3"/>
        <v>87</v>
      </c>
      <c r="CT52" s="41">
        <f t="shared" si="4"/>
        <v>695</v>
      </c>
      <c r="CU52" s="95"/>
      <c r="CV52" s="95">
        <v>23</v>
      </c>
      <c r="CX52" s="83">
        <v>17</v>
      </c>
    </row>
    <row r="53" spans="1:102" s="83" customFormat="1" ht="14.25" customHeight="1" x14ac:dyDescent="0.25">
      <c r="A53" s="340" t="s">
        <v>187</v>
      </c>
      <c r="B53" s="352" t="s">
        <v>195</v>
      </c>
      <c r="C53" s="335">
        <f t="shared" si="2"/>
        <v>0</v>
      </c>
      <c r="D53" s="349"/>
      <c r="E53" s="347"/>
      <c r="F53" s="347"/>
      <c r="G53" s="347"/>
      <c r="H53" s="347"/>
      <c r="I53" s="353"/>
      <c r="J53" s="334"/>
      <c r="K53" s="339"/>
      <c r="L53" s="334"/>
      <c r="M53" s="334"/>
      <c r="N53" s="334"/>
      <c r="O53" s="334"/>
      <c r="P53" s="334"/>
      <c r="Q53" s="334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7"/>
      <c r="AC53" s="337"/>
      <c r="AD53" s="337"/>
      <c r="AE53" s="337"/>
      <c r="AF53" s="337"/>
      <c r="AG53" s="337"/>
      <c r="AH53" s="337"/>
      <c r="AI53" s="354"/>
      <c r="AJ53" s="354"/>
      <c r="AK53" s="354"/>
      <c r="AL53" s="354"/>
      <c r="AM53" s="354"/>
      <c r="AN53" s="354"/>
      <c r="AO53" s="354"/>
      <c r="AP53" s="354"/>
      <c r="AQ53" s="337"/>
      <c r="AR53" s="354"/>
      <c r="AS53" s="354"/>
      <c r="AT53" s="354"/>
      <c r="AU53" s="354"/>
      <c r="AV53" s="354"/>
      <c r="AW53" s="354"/>
      <c r="AX53" s="354"/>
      <c r="AY53" s="354"/>
      <c r="AZ53" s="334"/>
      <c r="BA53" s="334"/>
      <c r="BB53" s="334"/>
      <c r="BC53" s="334"/>
      <c r="BD53" s="334"/>
      <c r="BE53" s="334"/>
      <c r="BF53" s="337"/>
      <c r="BG53" s="337"/>
      <c r="BH53" s="337"/>
      <c r="BI53" s="337"/>
      <c r="BJ53" s="337"/>
      <c r="BK53" s="337"/>
      <c r="BL53" s="337"/>
      <c r="BM53" s="337"/>
      <c r="BN53" s="337"/>
      <c r="BO53" s="337"/>
      <c r="BP53" s="337"/>
      <c r="BQ53" s="337"/>
      <c r="BR53" s="337"/>
      <c r="BS53" s="337"/>
      <c r="BT53" s="337"/>
      <c r="BU53" s="337"/>
      <c r="BV53" s="337"/>
      <c r="BW53" s="337"/>
      <c r="BX53" s="337"/>
      <c r="BY53" s="337"/>
      <c r="BZ53" s="337"/>
      <c r="CA53" s="337"/>
      <c r="CB53" s="337"/>
      <c r="CC53" s="337"/>
      <c r="CD53" s="337"/>
      <c r="CE53" s="337"/>
      <c r="CF53" s="337"/>
      <c r="CG53" s="337"/>
      <c r="CH53" s="337"/>
      <c r="CI53" s="337"/>
      <c r="CJ53" s="337"/>
      <c r="CK53" s="337"/>
      <c r="CL53" s="436"/>
      <c r="CM53" s="342"/>
      <c r="CN53" s="342"/>
      <c r="CO53" s="342"/>
      <c r="CP53" s="342"/>
      <c r="CQ53" s="342"/>
      <c r="CR53" s="343">
        <v>57</v>
      </c>
      <c r="CS53" s="344">
        <f t="shared" si="3"/>
        <v>0</v>
      </c>
      <c r="CT53" s="342">
        <f t="shared" si="4"/>
        <v>57</v>
      </c>
      <c r="CU53" s="95"/>
      <c r="CV53" s="95">
        <v>19</v>
      </c>
      <c r="CX53" s="83">
        <v>21</v>
      </c>
    </row>
    <row r="54" spans="1:102" s="83" customFormat="1" ht="14.25" customHeight="1" x14ac:dyDescent="0.25">
      <c r="A54" s="62" t="s">
        <v>190</v>
      </c>
      <c r="B54" s="81" t="s">
        <v>196</v>
      </c>
      <c r="C54" s="123">
        <f t="shared" si="2"/>
        <v>0</v>
      </c>
      <c r="D54" s="255"/>
      <c r="E54" s="111"/>
      <c r="F54" s="111"/>
      <c r="G54" s="111"/>
      <c r="H54" s="111"/>
      <c r="I54" s="330"/>
      <c r="J54" s="59"/>
      <c r="K54" s="64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79"/>
      <c r="AC54" s="79"/>
      <c r="AD54" s="79"/>
      <c r="AE54" s="79"/>
      <c r="AF54" s="79"/>
      <c r="AG54" s="79"/>
      <c r="AH54" s="79"/>
      <c r="AI54" s="56"/>
      <c r="AJ54" s="56"/>
      <c r="AK54" s="56"/>
      <c r="AL54" s="56"/>
      <c r="AM54" s="56"/>
      <c r="AN54" s="56"/>
      <c r="AO54" s="56"/>
      <c r="AP54" s="56"/>
      <c r="AQ54" s="79"/>
      <c r="AR54" s="56"/>
      <c r="AS54" s="56"/>
      <c r="AT54" s="56"/>
      <c r="AU54" s="56"/>
      <c r="AV54" s="56"/>
      <c r="AW54" s="56"/>
      <c r="AX54" s="56"/>
      <c r="AY54" s="79">
        <v>75</v>
      </c>
      <c r="AZ54" s="59"/>
      <c r="BA54" s="59"/>
      <c r="BB54" s="59"/>
      <c r="BC54" s="59"/>
      <c r="BD54" s="59"/>
      <c r="BE54" s="5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435"/>
      <c r="CM54" s="41"/>
      <c r="CN54" s="41"/>
      <c r="CO54" s="41"/>
      <c r="CP54" s="41"/>
      <c r="CQ54" s="41"/>
      <c r="CR54" s="124">
        <v>629</v>
      </c>
      <c r="CS54" s="217">
        <f t="shared" si="3"/>
        <v>75</v>
      </c>
      <c r="CT54" s="41">
        <f t="shared" si="4"/>
        <v>704</v>
      </c>
      <c r="CU54" s="95"/>
      <c r="CV54" s="95">
        <v>18</v>
      </c>
      <c r="CX54" s="83">
        <v>13</v>
      </c>
    </row>
    <row r="55" spans="1:102" s="83" customFormat="1" ht="14.25" customHeight="1" x14ac:dyDescent="0.25">
      <c r="A55" s="98" t="s">
        <v>201</v>
      </c>
      <c r="B55" s="8" t="s">
        <v>203</v>
      </c>
      <c r="C55" s="123">
        <f t="shared" si="2"/>
        <v>35</v>
      </c>
      <c r="D55" s="255"/>
      <c r="E55" s="111"/>
      <c r="F55" s="111"/>
      <c r="G55" s="111"/>
      <c r="H55" s="111"/>
      <c r="I55" s="330"/>
      <c r="J55" s="59"/>
      <c r="K55" s="64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79"/>
      <c r="AC55" s="79"/>
      <c r="AD55" s="79"/>
      <c r="AE55" s="79"/>
      <c r="AF55" s="79"/>
      <c r="AG55" s="79"/>
      <c r="AH55" s="79"/>
      <c r="AI55" s="56"/>
      <c r="AJ55" s="56"/>
      <c r="AK55" s="56"/>
      <c r="AL55" s="56"/>
      <c r="AM55" s="56"/>
      <c r="AN55" s="56"/>
      <c r="AO55" s="56"/>
      <c r="AP55" s="56"/>
      <c r="AQ55" s="79"/>
      <c r="AR55" s="56"/>
      <c r="AS55" s="56"/>
      <c r="AT55" s="56"/>
      <c r="AU55" s="56"/>
      <c r="AV55" s="56"/>
      <c r="AW55" s="56"/>
      <c r="AX55" s="56"/>
      <c r="AY55" s="56"/>
      <c r="AZ55" s="59"/>
      <c r="BA55" s="59"/>
      <c r="BB55" s="59"/>
      <c r="BC55" s="59">
        <v>35</v>
      </c>
      <c r="BD55" s="59"/>
      <c r="BE55" s="5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435"/>
      <c r="CM55" s="41"/>
      <c r="CN55" s="41"/>
      <c r="CO55" s="41"/>
      <c r="CP55" s="41"/>
      <c r="CQ55" s="41"/>
      <c r="CR55" s="124">
        <v>450</v>
      </c>
      <c r="CS55" s="217">
        <f t="shared" si="3"/>
        <v>70</v>
      </c>
      <c r="CT55" s="41">
        <f t="shared" si="4"/>
        <v>520</v>
      </c>
      <c r="CU55" s="95">
        <v>1</v>
      </c>
      <c r="CV55" s="95">
        <v>35</v>
      </c>
      <c r="CX55" s="83">
        <v>42</v>
      </c>
    </row>
    <row r="56" spans="1:102" s="83" customFormat="1" ht="14.25" customHeight="1" x14ac:dyDescent="0.25">
      <c r="A56" s="98" t="s">
        <v>202</v>
      </c>
      <c r="B56" s="8" t="s">
        <v>204</v>
      </c>
      <c r="C56" s="123">
        <f t="shared" si="2"/>
        <v>25</v>
      </c>
      <c r="D56" s="255"/>
      <c r="E56" s="111"/>
      <c r="F56" s="111"/>
      <c r="G56" s="111"/>
      <c r="H56" s="111"/>
      <c r="I56" s="330"/>
      <c r="J56" s="59"/>
      <c r="K56" s="64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79"/>
      <c r="AC56" s="79"/>
      <c r="AD56" s="79"/>
      <c r="AE56" s="79"/>
      <c r="AF56" s="79"/>
      <c r="AG56" s="79"/>
      <c r="AH56" s="79"/>
      <c r="AI56" s="56"/>
      <c r="AJ56" s="56"/>
      <c r="AK56" s="56"/>
      <c r="AL56" s="56"/>
      <c r="AM56" s="56"/>
      <c r="AN56" s="56"/>
      <c r="AO56" s="56"/>
      <c r="AP56" s="56"/>
      <c r="AQ56" s="79">
        <v>150</v>
      </c>
      <c r="AR56" s="56"/>
      <c r="AS56" s="56"/>
      <c r="AT56" s="56"/>
      <c r="AU56" s="56"/>
      <c r="AV56" s="56"/>
      <c r="AW56" s="56"/>
      <c r="AX56" s="56"/>
      <c r="AY56" s="56"/>
      <c r="AZ56" s="59">
        <v>40</v>
      </c>
      <c r="BA56" s="59"/>
      <c r="BB56" s="59"/>
      <c r="BC56" s="59"/>
      <c r="BD56" s="59"/>
      <c r="BE56" s="59"/>
      <c r="BF56" s="79"/>
      <c r="BG56" s="79"/>
      <c r="BH56" s="79"/>
      <c r="BI56" s="79">
        <v>80</v>
      </c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435"/>
      <c r="CM56" s="41"/>
      <c r="CN56" s="41"/>
      <c r="CO56" s="41"/>
      <c r="CP56" s="41"/>
      <c r="CQ56" s="41"/>
      <c r="CR56" s="124">
        <v>174</v>
      </c>
      <c r="CS56" s="217">
        <f t="shared" si="3"/>
        <v>295</v>
      </c>
      <c r="CT56" s="41">
        <f t="shared" si="4"/>
        <v>469</v>
      </c>
      <c r="CU56" s="95">
        <v>1</v>
      </c>
      <c r="CV56" s="95">
        <v>25</v>
      </c>
      <c r="CX56" s="83">
        <v>19</v>
      </c>
    </row>
    <row r="57" spans="1:102" s="83" customFormat="1" ht="14.25" customHeight="1" x14ac:dyDescent="0.25">
      <c r="A57" s="98" t="s">
        <v>210</v>
      </c>
      <c r="B57" s="8" t="s">
        <v>211</v>
      </c>
      <c r="C57" s="123">
        <f t="shared" si="2"/>
        <v>17</v>
      </c>
      <c r="D57" s="255"/>
      <c r="E57" s="111"/>
      <c r="F57" s="111"/>
      <c r="G57" s="111"/>
      <c r="H57" s="111"/>
      <c r="I57" s="330"/>
      <c r="J57" s="59"/>
      <c r="K57" s="64"/>
      <c r="L57" s="59"/>
      <c r="M57" s="59"/>
      <c r="N57" s="59"/>
      <c r="O57" s="59"/>
      <c r="P57" s="59"/>
      <c r="Q57" s="59"/>
      <c r="R57" s="59"/>
      <c r="S57" s="59"/>
      <c r="T57" s="59"/>
      <c r="U57" s="59">
        <v>185</v>
      </c>
      <c r="V57" s="59"/>
      <c r="W57" s="59"/>
      <c r="X57" s="59"/>
      <c r="Y57" s="59"/>
      <c r="Z57" s="59"/>
      <c r="AA57" s="59"/>
      <c r="AB57" s="79"/>
      <c r="AC57" s="79"/>
      <c r="AD57" s="79">
        <v>150</v>
      </c>
      <c r="AE57" s="79"/>
      <c r="AF57" s="79"/>
      <c r="AG57" s="79"/>
      <c r="AH57" s="79"/>
      <c r="AI57" s="56"/>
      <c r="AJ57" s="56"/>
      <c r="AK57" s="56"/>
      <c r="AL57" s="56"/>
      <c r="AM57" s="56"/>
      <c r="AN57" s="56"/>
      <c r="AO57" s="56"/>
      <c r="AP57" s="56"/>
      <c r="AQ57" s="79"/>
      <c r="AR57" s="56"/>
      <c r="AS57" s="56"/>
      <c r="AT57" s="56"/>
      <c r="AU57" s="56"/>
      <c r="AV57" s="56"/>
      <c r="AW57" s="56"/>
      <c r="AX57" s="56"/>
      <c r="AY57" s="56"/>
      <c r="AZ57" s="59">
        <v>14</v>
      </c>
      <c r="BA57" s="59"/>
      <c r="BB57" s="59"/>
      <c r="BC57" s="59"/>
      <c r="BD57" s="59">
        <v>102</v>
      </c>
      <c r="BE57" s="5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435">
        <v>3</v>
      </c>
      <c r="CM57" s="41"/>
      <c r="CN57" s="41"/>
      <c r="CO57" s="41"/>
      <c r="CP57" s="41"/>
      <c r="CQ57" s="41"/>
      <c r="CR57" s="124">
        <v>277</v>
      </c>
      <c r="CS57" s="217">
        <f t="shared" si="3"/>
        <v>471</v>
      </c>
      <c r="CT57" s="41">
        <f t="shared" si="4"/>
        <v>748</v>
      </c>
      <c r="CU57" s="95">
        <v>1</v>
      </c>
      <c r="CV57" s="95">
        <v>14</v>
      </c>
      <c r="CW57" s="83">
        <v>1</v>
      </c>
      <c r="CX57" s="83">
        <v>3</v>
      </c>
    </row>
    <row r="58" spans="1:102" s="83" customFormat="1" ht="14.25" customHeight="1" x14ac:dyDescent="0.25">
      <c r="A58" s="98" t="s">
        <v>364</v>
      </c>
      <c r="B58" s="8" t="s">
        <v>462</v>
      </c>
      <c r="C58" s="123">
        <f t="shared" si="2"/>
        <v>34</v>
      </c>
      <c r="D58" s="255"/>
      <c r="E58" s="111"/>
      <c r="F58" s="111"/>
      <c r="G58" s="111"/>
      <c r="H58" s="111"/>
      <c r="I58" s="330"/>
      <c r="J58" s="59"/>
      <c r="K58" s="64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79"/>
      <c r="AC58" s="79"/>
      <c r="AD58" s="79"/>
      <c r="AE58" s="79"/>
      <c r="AF58" s="79"/>
      <c r="AG58" s="79"/>
      <c r="AH58" s="79"/>
      <c r="AI58" s="56"/>
      <c r="AJ58" s="56"/>
      <c r="AK58" s="56"/>
      <c r="AL58" s="56"/>
      <c r="AM58" s="56"/>
      <c r="AN58" s="56"/>
      <c r="AO58" s="56"/>
      <c r="AP58" s="56"/>
      <c r="AQ58" s="79"/>
      <c r="AR58" s="56"/>
      <c r="AS58" s="56"/>
      <c r="AT58" s="56"/>
      <c r="AU58" s="56"/>
      <c r="AV58" s="56"/>
      <c r="AW58" s="56"/>
      <c r="AX58" s="56"/>
      <c r="AY58" s="56"/>
      <c r="AZ58" s="59"/>
      <c r="BA58" s="59"/>
      <c r="BB58" s="59"/>
      <c r="BC58" s="59"/>
      <c r="BD58" s="59"/>
      <c r="BE58" s="5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435"/>
      <c r="CM58" s="41"/>
      <c r="CN58" s="41"/>
      <c r="CO58" s="41"/>
      <c r="CP58" s="41"/>
      <c r="CQ58" s="41"/>
      <c r="CR58" s="124"/>
      <c r="CS58" s="217">
        <f t="shared" si="3"/>
        <v>34</v>
      </c>
      <c r="CT58" s="41">
        <f>SUM(CM58:CS58)</f>
        <v>34</v>
      </c>
      <c r="CU58" s="95"/>
      <c r="CV58" s="95">
        <v>23</v>
      </c>
      <c r="CW58" s="83">
        <v>2</v>
      </c>
      <c r="CX58" s="83">
        <v>17</v>
      </c>
    </row>
    <row r="59" spans="1:102" s="83" customFormat="1" ht="14.25" customHeight="1" x14ac:dyDescent="0.25">
      <c r="A59" s="334" t="s">
        <v>213</v>
      </c>
      <c r="B59" s="334" t="s">
        <v>217</v>
      </c>
      <c r="C59" s="335">
        <f t="shared" si="2"/>
        <v>0</v>
      </c>
      <c r="D59" s="349"/>
      <c r="E59" s="347"/>
      <c r="F59" s="347"/>
      <c r="G59" s="347"/>
      <c r="H59" s="347"/>
      <c r="I59" s="353"/>
      <c r="J59" s="334"/>
      <c r="K59" s="339"/>
      <c r="L59" s="334"/>
      <c r="M59" s="334"/>
      <c r="N59" s="334"/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4"/>
      <c r="Z59" s="334"/>
      <c r="AA59" s="334"/>
      <c r="AB59" s="337"/>
      <c r="AC59" s="337"/>
      <c r="AD59" s="337"/>
      <c r="AE59" s="337"/>
      <c r="AF59" s="337"/>
      <c r="AG59" s="337"/>
      <c r="AH59" s="337"/>
      <c r="AI59" s="354"/>
      <c r="AJ59" s="354"/>
      <c r="AK59" s="354"/>
      <c r="AL59" s="354"/>
      <c r="AM59" s="354"/>
      <c r="AN59" s="354"/>
      <c r="AO59" s="354"/>
      <c r="AP59" s="354"/>
      <c r="AQ59" s="337"/>
      <c r="AR59" s="354"/>
      <c r="AS59" s="354"/>
      <c r="AT59" s="354"/>
      <c r="AU59" s="354"/>
      <c r="AV59" s="354"/>
      <c r="AW59" s="354"/>
      <c r="AX59" s="354"/>
      <c r="AY59" s="354"/>
      <c r="AZ59" s="334"/>
      <c r="BA59" s="334"/>
      <c r="BB59" s="334"/>
      <c r="BC59" s="334"/>
      <c r="BD59" s="334"/>
      <c r="BE59" s="334"/>
      <c r="BF59" s="337"/>
      <c r="BG59" s="337"/>
      <c r="BH59" s="337"/>
      <c r="BI59" s="337"/>
      <c r="BJ59" s="337"/>
      <c r="BK59" s="337"/>
      <c r="BL59" s="337"/>
      <c r="BM59" s="337"/>
      <c r="BN59" s="337"/>
      <c r="BO59" s="337"/>
      <c r="BP59" s="337"/>
      <c r="BQ59" s="337"/>
      <c r="BR59" s="337"/>
      <c r="BS59" s="337"/>
      <c r="BT59" s="337"/>
      <c r="BU59" s="337"/>
      <c r="BV59" s="337"/>
      <c r="BW59" s="337"/>
      <c r="BX59" s="337"/>
      <c r="BY59" s="337"/>
      <c r="BZ59" s="337"/>
      <c r="CA59" s="337"/>
      <c r="CB59" s="337"/>
      <c r="CC59" s="337"/>
      <c r="CD59" s="337"/>
      <c r="CE59" s="337"/>
      <c r="CF59" s="337"/>
      <c r="CG59" s="337"/>
      <c r="CH59" s="337"/>
      <c r="CI59" s="337"/>
      <c r="CJ59" s="337"/>
      <c r="CK59" s="337"/>
      <c r="CL59" s="436"/>
      <c r="CM59" s="342"/>
      <c r="CN59" s="342"/>
      <c r="CO59" s="342"/>
      <c r="CP59" s="342"/>
      <c r="CQ59" s="342"/>
      <c r="CR59" s="343">
        <v>26</v>
      </c>
      <c r="CS59" s="344">
        <f t="shared" si="3"/>
        <v>0</v>
      </c>
      <c r="CT59" s="342">
        <f t="shared" si="4"/>
        <v>26</v>
      </c>
      <c r="CU59" s="95"/>
      <c r="CV59" s="95">
        <v>18</v>
      </c>
      <c r="CX59" s="83">
        <v>13</v>
      </c>
    </row>
    <row r="60" spans="1:102" s="83" customFormat="1" ht="14.25" customHeight="1" x14ac:dyDescent="0.25">
      <c r="A60" s="8" t="s">
        <v>214</v>
      </c>
      <c r="B60" s="209" t="s">
        <v>218</v>
      </c>
      <c r="C60" s="123">
        <f t="shared" si="2"/>
        <v>53</v>
      </c>
      <c r="D60" s="255"/>
      <c r="E60" s="111">
        <v>68</v>
      </c>
      <c r="F60" s="111"/>
      <c r="G60" s="111">
        <v>251</v>
      </c>
      <c r="H60" s="111"/>
      <c r="I60" s="330"/>
      <c r="J60" s="59"/>
      <c r="K60" s="64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>
        <v>64</v>
      </c>
      <c r="W60" s="59"/>
      <c r="X60" s="59"/>
      <c r="Y60" s="59"/>
      <c r="Z60" s="59"/>
      <c r="AA60" s="59"/>
      <c r="AB60" s="79"/>
      <c r="AC60" s="79"/>
      <c r="AD60" s="79">
        <v>150</v>
      </c>
      <c r="AE60" s="79"/>
      <c r="AF60" s="79"/>
      <c r="AG60" s="79"/>
      <c r="AH60" s="79"/>
      <c r="AI60" s="56"/>
      <c r="AJ60" s="56"/>
      <c r="AK60" s="56"/>
      <c r="AL60" s="56"/>
      <c r="AM60" s="56"/>
      <c r="AN60" s="56"/>
      <c r="AO60" s="56"/>
      <c r="AP60" s="56">
        <v>164</v>
      </c>
      <c r="AQ60" s="79">
        <v>109</v>
      </c>
      <c r="AR60" s="56"/>
      <c r="AS60" s="56"/>
      <c r="AT60" s="56"/>
      <c r="AU60" s="56"/>
      <c r="AV60" s="56"/>
      <c r="AW60" s="56"/>
      <c r="AX60" s="56"/>
      <c r="AY60" s="56"/>
      <c r="AZ60" s="59">
        <v>2</v>
      </c>
      <c r="BA60" s="59"/>
      <c r="BB60" s="59"/>
      <c r="BC60" s="59">
        <v>2</v>
      </c>
      <c r="BD60" s="59"/>
      <c r="BE60" s="59">
        <v>166</v>
      </c>
      <c r="BF60" s="79"/>
      <c r="BG60" s="79"/>
      <c r="BH60" s="79"/>
      <c r="BI60" s="79"/>
      <c r="BJ60" s="79"/>
      <c r="BK60" s="79">
        <v>501</v>
      </c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>
        <v>78</v>
      </c>
      <c r="CG60" s="79"/>
      <c r="CH60" s="79"/>
      <c r="CI60" s="79"/>
      <c r="CJ60" s="79"/>
      <c r="CK60" s="79"/>
      <c r="CL60" s="435"/>
      <c r="CM60" s="41"/>
      <c r="CN60" s="41"/>
      <c r="CO60" s="41"/>
      <c r="CP60" s="41"/>
      <c r="CQ60" s="41"/>
      <c r="CR60" s="124">
        <v>94</v>
      </c>
      <c r="CS60" s="217">
        <f t="shared" si="3"/>
        <v>1608</v>
      </c>
      <c r="CT60" s="41">
        <f t="shared" ref="CT60:CT102" si="5">SUM(CM60:CS60)</f>
        <v>1702</v>
      </c>
      <c r="CU60" s="95">
        <v>1</v>
      </c>
      <c r="CV60" s="95">
        <v>2</v>
      </c>
      <c r="CW60" s="83">
        <v>3</v>
      </c>
      <c r="CX60" s="83">
        <v>17</v>
      </c>
    </row>
    <row r="61" spans="1:102" s="83" customFormat="1" ht="14.25" customHeight="1" x14ac:dyDescent="0.25">
      <c r="A61" s="8" t="s">
        <v>215</v>
      </c>
      <c r="B61" s="209" t="s">
        <v>219</v>
      </c>
      <c r="C61" s="123">
        <f t="shared" si="2"/>
        <v>50</v>
      </c>
      <c r="D61" s="255"/>
      <c r="E61" s="111"/>
      <c r="F61" s="111"/>
      <c r="G61" s="111">
        <v>251</v>
      </c>
      <c r="H61" s="111"/>
      <c r="I61" s="330"/>
      <c r="J61" s="59"/>
      <c r="K61" s="64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79"/>
      <c r="AC61" s="79"/>
      <c r="AD61" s="79"/>
      <c r="AE61" s="79"/>
      <c r="AF61" s="79"/>
      <c r="AG61" s="79"/>
      <c r="AH61" s="79"/>
      <c r="AI61" s="56"/>
      <c r="AJ61" s="56"/>
      <c r="AK61" s="56"/>
      <c r="AL61" s="56"/>
      <c r="AM61" s="56"/>
      <c r="AN61" s="56"/>
      <c r="AO61" s="56"/>
      <c r="AP61" s="56"/>
      <c r="AQ61" s="79"/>
      <c r="AR61" s="56"/>
      <c r="AS61" s="56"/>
      <c r="AT61" s="56"/>
      <c r="AU61" s="56"/>
      <c r="AV61" s="56"/>
      <c r="AW61" s="56"/>
      <c r="AX61" s="56"/>
      <c r="AY61" s="56"/>
      <c r="AZ61" s="59"/>
      <c r="BA61" s="59"/>
      <c r="BB61" s="59"/>
      <c r="BC61" s="59"/>
      <c r="BD61" s="59"/>
      <c r="BE61" s="5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435"/>
      <c r="CM61" s="41"/>
      <c r="CN61" s="41"/>
      <c r="CO61" s="41"/>
      <c r="CP61" s="41"/>
      <c r="CQ61" s="41"/>
      <c r="CR61" s="124">
        <v>8</v>
      </c>
      <c r="CS61" s="217">
        <f t="shared" si="3"/>
        <v>301</v>
      </c>
      <c r="CT61" s="41">
        <f t="shared" si="5"/>
        <v>309</v>
      </c>
      <c r="CU61" s="95">
        <v>1</v>
      </c>
      <c r="CV61" s="95">
        <v>50</v>
      </c>
      <c r="CX61" s="83">
        <v>57</v>
      </c>
    </row>
    <row r="62" spans="1:102" s="83" customFormat="1" ht="14.25" customHeight="1" x14ac:dyDescent="0.25">
      <c r="A62" s="8" t="s">
        <v>216</v>
      </c>
      <c r="B62" s="209" t="s">
        <v>220</v>
      </c>
      <c r="C62" s="123">
        <f t="shared" si="2"/>
        <v>240</v>
      </c>
      <c r="D62" s="255">
        <v>185</v>
      </c>
      <c r="E62" s="111">
        <v>167</v>
      </c>
      <c r="F62" s="111"/>
      <c r="G62" s="111">
        <v>516</v>
      </c>
      <c r="H62" s="111"/>
      <c r="I62" s="330"/>
      <c r="J62" s="59"/>
      <c r="K62" s="64"/>
      <c r="L62" s="59"/>
      <c r="M62" s="59"/>
      <c r="N62" s="59"/>
      <c r="O62" s="59"/>
      <c r="P62" s="59"/>
      <c r="Q62" s="59"/>
      <c r="R62" s="59"/>
      <c r="S62" s="59"/>
      <c r="T62" s="59">
        <v>40</v>
      </c>
      <c r="U62" s="59"/>
      <c r="V62" s="59"/>
      <c r="W62" s="59"/>
      <c r="X62" s="59"/>
      <c r="Y62" s="59"/>
      <c r="Z62" s="59"/>
      <c r="AA62" s="59"/>
      <c r="AB62" s="79"/>
      <c r="AC62" s="79"/>
      <c r="AD62" s="79">
        <v>150</v>
      </c>
      <c r="AE62" s="79"/>
      <c r="AF62" s="79"/>
      <c r="AG62" s="79"/>
      <c r="AH62" s="230">
        <v>146</v>
      </c>
      <c r="AI62" s="230"/>
      <c r="AJ62" s="230">
        <v>291</v>
      </c>
      <c r="AK62" s="230"/>
      <c r="AL62" s="230">
        <v>265</v>
      </c>
      <c r="AM62" s="56"/>
      <c r="AN62" s="56"/>
      <c r="AO62" s="56"/>
      <c r="AP62" s="56">
        <v>184</v>
      </c>
      <c r="AQ62" s="79">
        <v>152</v>
      </c>
      <c r="AR62" s="56"/>
      <c r="AS62" s="56"/>
      <c r="AT62" s="56"/>
      <c r="AU62" s="56"/>
      <c r="AV62" s="56">
        <v>311</v>
      </c>
      <c r="AW62" s="56"/>
      <c r="AX62" s="56"/>
      <c r="AY62" s="56"/>
      <c r="AZ62" s="59">
        <v>48</v>
      </c>
      <c r="BA62" s="59"/>
      <c r="BB62" s="59"/>
      <c r="BC62" s="59">
        <v>44</v>
      </c>
      <c r="BD62" s="59"/>
      <c r="BE62" s="59">
        <v>135</v>
      </c>
      <c r="BF62" s="79"/>
      <c r="BG62" s="79"/>
      <c r="BH62" s="79"/>
      <c r="BI62" s="79"/>
      <c r="BJ62" s="79"/>
      <c r="BK62" s="79"/>
      <c r="BL62" s="79"/>
      <c r="BM62" s="79"/>
      <c r="BN62" s="79"/>
      <c r="BO62" s="79">
        <v>123</v>
      </c>
      <c r="BP62" s="79"/>
      <c r="BQ62" s="79">
        <v>27</v>
      </c>
      <c r="BR62" s="79"/>
      <c r="BS62" s="79"/>
      <c r="BT62" s="79"/>
      <c r="BU62" s="79">
        <v>408</v>
      </c>
      <c r="BV62" s="79"/>
      <c r="BW62" s="79"/>
      <c r="BX62" s="79"/>
      <c r="BY62" s="79"/>
      <c r="BZ62" s="79"/>
      <c r="CA62" s="79"/>
      <c r="CB62" s="79"/>
      <c r="CC62" s="79">
        <v>27</v>
      </c>
      <c r="CD62" s="79"/>
      <c r="CE62" s="79"/>
      <c r="CF62" s="79"/>
      <c r="CG62" s="79"/>
      <c r="CH62" s="79">
        <v>27</v>
      </c>
      <c r="CI62" s="79"/>
      <c r="CJ62" s="79"/>
      <c r="CK62" s="79">
        <v>16</v>
      </c>
      <c r="CL62" s="435"/>
      <c r="CM62" s="41"/>
      <c r="CN62" s="41"/>
      <c r="CO62" s="41"/>
      <c r="CP62" s="41"/>
      <c r="CQ62" s="41"/>
      <c r="CR62" s="124">
        <v>843</v>
      </c>
      <c r="CS62" s="217">
        <f t="shared" si="3"/>
        <v>3502</v>
      </c>
      <c r="CT62" s="41">
        <f t="shared" ref="CT62:CT67" si="6">SUM(CM62:CS62)</f>
        <v>4345</v>
      </c>
      <c r="CU62" s="95">
        <v>3</v>
      </c>
      <c r="CV62" s="95">
        <v>44</v>
      </c>
      <c r="CW62" s="83">
        <v>4</v>
      </c>
      <c r="CX62" s="83">
        <v>27</v>
      </c>
    </row>
    <row r="63" spans="1:102" s="83" customFormat="1" ht="14.25" customHeight="1" x14ac:dyDescent="0.25">
      <c r="A63" s="59" t="s">
        <v>249</v>
      </c>
      <c r="B63" s="59" t="s">
        <v>250</v>
      </c>
      <c r="C63" s="123">
        <f t="shared" si="2"/>
        <v>64</v>
      </c>
      <c r="D63" s="255"/>
      <c r="E63" s="111"/>
      <c r="F63" s="111"/>
      <c r="G63" s="111"/>
      <c r="H63" s="111"/>
      <c r="I63" s="330"/>
      <c r="J63" s="59"/>
      <c r="K63" s="64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79"/>
      <c r="AC63" s="79"/>
      <c r="AD63" s="79"/>
      <c r="AE63" s="79"/>
      <c r="AF63" s="79"/>
      <c r="AG63" s="79"/>
      <c r="AH63" s="79"/>
      <c r="AI63" s="56"/>
      <c r="AJ63" s="56"/>
      <c r="AK63" s="56"/>
      <c r="AL63" s="56"/>
      <c r="AM63" s="56"/>
      <c r="AN63" s="56"/>
      <c r="AO63" s="56"/>
      <c r="AP63" s="56"/>
      <c r="AQ63" s="79">
        <v>150</v>
      </c>
      <c r="AR63" s="56"/>
      <c r="AS63" s="56"/>
      <c r="AT63" s="56"/>
      <c r="AU63" s="56"/>
      <c r="AV63" s="56"/>
      <c r="AW63" s="56"/>
      <c r="AX63" s="56"/>
      <c r="AY63" s="56"/>
      <c r="AZ63" s="59"/>
      <c r="BA63" s="59"/>
      <c r="BB63" s="59"/>
      <c r="BC63" s="59"/>
      <c r="BD63" s="59"/>
      <c r="BE63" s="59"/>
      <c r="BF63" s="79"/>
      <c r="BG63" s="79">
        <v>5</v>
      </c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>
        <v>110</v>
      </c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435"/>
      <c r="CM63" s="41"/>
      <c r="CN63" s="41"/>
      <c r="CO63" s="41"/>
      <c r="CP63" s="41"/>
      <c r="CQ63" s="41"/>
      <c r="CR63" s="124"/>
      <c r="CS63" s="217">
        <f t="shared" si="3"/>
        <v>329</v>
      </c>
      <c r="CT63" s="41">
        <f t="shared" si="6"/>
        <v>329</v>
      </c>
      <c r="CU63" s="95">
        <v>2</v>
      </c>
      <c r="CV63" s="95">
        <v>26</v>
      </c>
      <c r="CW63" s="83">
        <v>2</v>
      </c>
      <c r="CX63" s="83">
        <v>6</v>
      </c>
    </row>
    <row r="64" spans="1:102" s="83" customFormat="1" ht="14.25" customHeight="1" x14ac:dyDescent="0.25">
      <c r="A64" s="59" t="s">
        <v>247</v>
      </c>
      <c r="B64" s="59" t="s">
        <v>248</v>
      </c>
      <c r="C64" s="123">
        <f t="shared" si="2"/>
        <v>20</v>
      </c>
      <c r="D64" s="255"/>
      <c r="E64" s="111"/>
      <c r="F64" s="111"/>
      <c r="G64" s="111"/>
      <c r="H64" s="111"/>
      <c r="I64" s="330"/>
      <c r="J64" s="59"/>
      <c r="K64" s="64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79"/>
      <c r="AC64" s="79"/>
      <c r="AD64" s="79"/>
      <c r="AE64" s="79"/>
      <c r="AF64" s="79"/>
      <c r="AG64" s="79">
        <v>175</v>
      </c>
      <c r="AH64" s="79"/>
      <c r="AI64" s="56"/>
      <c r="AJ64" s="56"/>
      <c r="AK64" s="56"/>
      <c r="AL64" s="56"/>
      <c r="AM64" s="56"/>
      <c r="AN64" s="56"/>
      <c r="AO64" s="56"/>
      <c r="AP64" s="56"/>
      <c r="AQ64" s="79"/>
      <c r="AR64" s="56"/>
      <c r="AS64" s="56"/>
      <c r="AT64" s="56"/>
      <c r="AU64" s="56"/>
      <c r="AV64" s="56"/>
      <c r="AW64" s="56"/>
      <c r="AX64" s="56"/>
      <c r="AY64" s="56"/>
      <c r="AZ64" s="59"/>
      <c r="BA64" s="59"/>
      <c r="BB64" s="59"/>
      <c r="BC64" s="59"/>
      <c r="BD64" s="59"/>
      <c r="BE64" s="5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435"/>
      <c r="CM64" s="41"/>
      <c r="CN64" s="41"/>
      <c r="CO64" s="41"/>
      <c r="CP64" s="41"/>
      <c r="CQ64" s="41"/>
      <c r="CR64" s="124"/>
      <c r="CS64" s="217">
        <f t="shared" si="3"/>
        <v>195</v>
      </c>
      <c r="CT64" s="41">
        <f t="shared" si="6"/>
        <v>195</v>
      </c>
      <c r="CU64" s="95">
        <v>1</v>
      </c>
      <c r="CV64" s="95">
        <v>20</v>
      </c>
      <c r="CX64" s="83">
        <v>15</v>
      </c>
    </row>
    <row r="65" spans="1:102" s="83" customFormat="1" ht="14.25" customHeight="1" x14ac:dyDescent="0.25">
      <c r="A65" s="59" t="s">
        <v>252</v>
      </c>
      <c r="B65" s="209" t="s">
        <v>253</v>
      </c>
      <c r="C65" s="123">
        <f t="shared" si="2"/>
        <v>79</v>
      </c>
      <c r="D65" s="255"/>
      <c r="E65" s="111">
        <v>82</v>
      </c>
      <c r="F65" s="111"/>
      <c r="G65" s="111"/>
      <c r="H65" s="111"/>
      <c r="I65" s="330"/>
      <c r="J65" s="59"/>
      <c r="K65" s="64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79"/>
      <c r="AC65" s="79"/>
      <c r="AD65" s="79"/>
      <c r="AE65" s="79"/>
      <c r="AF65" s="79"/>
      <c r="AG65" s="79"/>
      <c r="AH65" s="79"/>
      <c r="AI65" s="56"/>
      <c r="AJ65" s="56"/>
      <c r="AK65" s="56"/>
      <c r="AL65" s="56"/>
      <c r="AM65" s="56"/>
      <c r="AN65" s="56"/>
      <c r="AO65" s="56"/>
      <c r="AP65" s="56"/>
      <c r="AQ65" s="79">
        <v>124</v>
      </c>
      <c r="AR65" s="56"/>
      <c r="AS65" s="56"/>
      <c r="AT65" s="56"/>
      <c r="AU65" s="56"/>
      <c r="AV65" s="56"/>
      <c r="AW65" s="56"/>
      <c r="AX65" s="56"/>
      <c r="AY65" s="56"/>
      <c r="AZ65" s="59">
        <v>9</v>
      </c>
      <c r="BA65" s="59"/>
      <c r="BB65" s="59"/>
      <c r="BC65" s="59">
        <v>18</v>
      </c>
      <c r="BD65" s="59">
        <v>103</v>
      </c>
      <c r="BE65" s="59">
        <v>9</v>
      </c>
      <c r="BF65" s="79"/>
      <c r="BG65" s="79"/>
      <c r="BH65" s="79"/>
      <c r="BI65" s="79">
        <v>47</v>
      </c>
      <c r="BJ65" s="79"/>
      <c r="BK65" s="79"/>
      <c r="BL65" s="79">
        <v>95</v>
      </c>
      <c r="BM65" s="79"/>
      <c r="BN65" s="79"/>
      <c r="BO65" s="79">
        <v>94</v>
      </c>
      <c r="BP65" s="79"/>
      <c r="BQ65" s="79">
        <v>14</v>
      </c>
      <c r="BR65" s="79"/>
      <c r="BS65" s="79"/>
      <c r="BT65" s="79"/>
      <c r="BU65" s="79"/>
      <c r="BV65" s="79">
        <v>120</v>
      </c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>
        <v>34</v>
      </c>
      <c r="CL65" s="435"/>
      <c r="CM65" s="41"/>
      <c r="CN65" s="41"/>
      <c r="CO65" s="41"/>
      <c r="CP65" s="41"/>
      <c r="CQ65" s="41"/>
      <c r="CR65" s="124"/>
      <c r="CS65" s="217">
        <f t="shared" si="3"/>
        <v>828</v>
      </c>
      <c r="CT65" s="41">
        <f t="shared" si="6"/>
        <v>828</v>
      </c>
      <c r="CU65" s="95">
        <v>1</v>
      </c>
      <c r="CV65" s="95">
        <v>9</v>
      </c>
      <c r="CW65" s="83">
        <v>5</v>
      </c>
      <c r="CX65" s="83">
        <v>14</v>
      </c>
    </row>
    <row r="66" spans="1:102" s="83" customFormat="1" ht="14.25" customHeight="1" x14ac:dyDescent="0.25">
      <c r="A66" s="209" t="s">
        <v>261</v>
      </c>
      <c r="B66" s="209" t="s">
        <v>262</v>
      </c>
      <c r="C66" s="123">
        <f t="shared" si="2"/>
        <v>94</v>
      </c>
      <c r="D66" s="255"/>
      <c r="E66" s="111">
        <v>84</v>
      </c>
      <c r="F66" s="111"/>
      <c r="G66" s="111"/>
      <c r="H66" s="111"/>
      <c r="I66" s="330"/>
      <c r="J66" s="59"/>
      <c r="K66" s="64">
        <v>606</v>
      </c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79"/>
      <c r="AC66" s="79"/>
      <c r="AD66" s="79">
        <v>150</v>
      </c>
      <c r="AE66" s="79"/>
      <c r="AF66" s="79"/>
      <c r="AG66" s="79"/>
      <c r="AH66" s="79">
        <v>146</v>
      </c>
      <c r="AI66" s="56"/>
      <c r="AJ66" s="230">
        <v>307</v>
      </c>
      <c r="AK66" s="230">
        <v>114</v>
      </c>
      <c r="AL66" s="230"/>
      <c r="AM66" s="56"/>
      <c r="AN66" s="56"/>
      <c r="AO66" s="56"/>
      <c r="AP66" s="56"/>
      <c r="AQ66" s="79"/>
      <c r="AR66" s="56">
        <v>434</v>
      </c>
      <c r="AS66" s="56"/>
      <c r="AT66" s="56"/>
      <c r="AU66" s="56"/>
      <c r="AV66" s="56"/>
      <c r="AW66" s="56"/>
      <c r="AX66" s="56"/>
      <c r="AY66" s="56"/>
      <c r="AZ66" s="59"/>
      <c r="BA66" s="59"/>
      <c r="BB66" s="59"/>
      <c r="BC66" s="59">
        <v>20</v>
      </c>
      <c r="BD66" s="59"/>
      <c r="BE66" s="59">
        <v>150</v>
      </c>
      <c r="BF66" s="79"/>
      <c r="BG66" s="79"/>
      <c r="BH66" s="79"/>
      <c r="BI66" s="79">
        <v>50</v>
      </c>
      <c r="BJ66" s="79"/>
      <c r="BK66" s="79"/>
      <c r="BL66" s="79"/>
      <c r="BM66" s="79"/>
      <c r="BN66" s="79"/>
      <c r="BO66" s="79">
        <v>100</v>
      </c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435"/>
      <c r="CM66" s="41"/>
      <c r="CN66" s="41"/>
      <c r="CO66" s="41"/>
      <c r="CP66" s="41"/>
      <c r="CQ66" s="41"/>
      <c r="CR66" s="124"/>
      <c r="CS66" s="217">
        <f t="shared" si="3"/>
        <v>2255</v>
      </c>
      <c r="CT66" s="41">
        <f t="shared" si="6"/>
        <v>2255</v>
      </c>
      <c r="CU66" s="95">
        <v>2</v>
      </c>
      <c r="CV66" s="95">
        <v>21</v>
      </c>
      <c r="CW66" s="83">
        <v>4</v>
      </c>
      <c r="CX66" s="83">
        <v>13</v>
      </c>
    </row>
    <row r="67" spans="1:102" s="83" customFormat="1" ht="14.25" customHeight="1" x14ac:dyDescent="0.25">
      <c r="A67" s="209" t="s">
        <v>263</v>
      </c>
      <c r="B67" s="209" t="s">
        <v>264</v>
      </c>
      <c r="C67" s="123">
        <f t="shared" ref="C67:C103" si="7">SUM(CV67*CU67+CW67*CX67)</f>
        <v>77</v>
      </c>
      <c r="D67" s="255"/>
      <c r="E67" s="111">
        <v>90</v>
      </c>
      <c r="F67" s="111"/>
      <c r="G67" s="111"/>
      <c r="H67" s="111"/>
      <c r="I67" s="330"/>
      <c r="J67" s="59"/>
      <c r="K67" s="64">
        <v>870</v>
      </c>
      <c r="L67" s="59"/>
      <c r="M67" s="59"/>
      <c r="N67" s="59"/>
      <c r="O67" s="59"/>
      <c r="P67" s="59"/>
      <c r="Q67" s="59"/>
      <c r="R67" s="59"/>
      <c r="S67" s="59"/>
      <c r="T67" s="59">
        <v>40</v>
      </c>
      <c r="U67" s="59">
        <v>185</v>
      </c>
      <c r="V67" s="59"/>
      <c r="W67" s="59"/>
      <c r="X67" s="59"/>
      <c r="Y67" s="59"/>
      <c r="Z67" s="59"/>
      <c r="AA67" s="59"/>
      <c r="AB67" s="79"/>
      <c r="AC67" s="79"/>
      <c r="AD67" s="79"/>
      <c r="AE67" s="79"/>
      <c r="AF67" s="79"/>
      <c r="AG67" s="79"/>
      <c r="AH67" s="79"/>
      <c r="AI67" s="56"/>
      <c r="AJ67" s="56"/>
      <c r="AK67" s="56"/>
      <c r="AL67" s="56"/>
      <c r="AM67" s="56"/>
      <c r="AN67" s="56"/>
      <c r="AO67" s="56"/>
      <c r="AP67" s="56"/>
      <c r="AQ67" s="79">
        <v>122</v>
      </c>
      <c r="AR67" s="56"/>
      <c r="AS67" s="56"/>
      <c r="AT67" s="79">
        <v>206</v>
      </c>
      <c r="AU67" s="56"/>
      <c r="AV67" s="56"/>
      <c r="AW67" s="56"/>
      <c r="AX67" s="56"/>
      <c r="AY67" s="56"/>
      <c r="AZ67" s="59"/>
      <c r="BA67" s="59"/>
      <c r="BB67" s="59"/>
      <c r="BC67" s="59"/>
      <c r="BD67" s="59"/>
      <c r="BE67" s="59"/>
      <c r="BF67" s="79"/>
      <c r="BG67" s="79"/>
      <c r="BH67" s="79"/>
      <c r="BI67" s="79"/>
      <c r="BJ67" s="79"/>
      <c r="BK67" s="79"/>
      <c r="BL67" s="79">
        <v>104</v>
      </c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435"/>
      <c r="CM67" s="41"/>
      <c r="CN67" s="41"/>
      <c r="CO67" s="41"/>
      <c r="CP67" s="41"/>
      <c r="CQ67" s="41"/>
      <c r="CR67" s="124"/>
      <c r="CS67" s="217">
        <f t="shared" si="3"/>
        <v>1694</v>
      </c>
      <c r="CT67" s="41">
        <f t="shared" si="6"/>
        <v>1694</v>
      </c>
      <c r="CU67" s="95">
        <v>3</v>
      </c>
      <c r="CV67" s="95">
        <v>21</v>
      </c>
      <c r="CW67" s="83">
        <v>1</v>
      </c>
      <c r="CX67" s="83">
        <v>14</v>
      </c>
    </row>
    <row r="68" spans="1:102" s="83" customFormat="1" ht="14.25" customHeight="1" x14ac:dyDescent="0.25">
      <c r="A68" s="59" t="s">
        <v>254</v>
      </c>
      <c r="B68" s="292" t="s">
        <v>135</v>
      </c>
      <c r="C68" s="123">
        <f t="shared" si="7"/>
        <v>240</v>
      </c>
      <c r="D68" s="255"/>
      <c r="E68" s="111">
        <v>96</v>
      </c>
      <c r="F68" s="111"/>
      <c r="G68" s="111">
        <v>325</v>
      </c>
      <c r="H68" s="111"/>
      <c r="I68" s="331"/>
      <c r="J68" s="59"/>
      <c r="K68" s="64">
        <v>835</v>
      </c>
      <c r="L68" s="59"/>
      <c r="M68" s="59"/>
      <c r="N68" s="59"/>
      <c r="O68" s="59"/>
      <c r="P68" s="59"/>
      <c r="Q68" s="59"/>
      <c r="R68" s="59"/>
      <c r="S68" s="59"/>
      <c r="T68" s="59"/>
      <c r="U68" s="59">
        <v>185</v>
      </c>
      <c r="V68" s="59"/>
      <c r="W68" s="59"/>
      <c r="X68" s="59"/>
      <c r="Y68" s="59"/>
      <c r="Z68" s="59"/>
      <c r="AA68" s="59"/>
      <c r="AB68" s="79"/>
      <c r="AC68" s="79"/>
      <c r="AD68" s="79"/>
      <c r="AE68" s="79">
        <v>260</v>
      </c>
      <c r="AF68" s="79"/>
      <c r="AG68" s="79"/>
      <c r="AH68" s="79">
        <v>146</v>
      </c>
      <c r="AI68" s="59"/>
      <c r="AJ68" s="59">
        <v>281</v>
      </c>
      <c r="AK68" s="59"/>
      <c r="AL68" s="59"/>
      <c r="AM68" s="59"/>
      <c r="AN68" s="59"/>
      <c r="AO68" s="59"/>
      <c r="AP68" s="59">
        <v>192</v>
      </c>
      <c r="AQ68" s="79">
        <v>140</v>
      </c>
      <c r="AR68" s="59"/>
      <c r="AS68" s="59"/>
      <c r="AT68" s="59">
        <v>231</v>
      </c>
      <c r="AU68" s="59"/>
      <c r="AV68" s="59">
        <v>304</v>
      </c>
      <c r="AW68" s="59"/>
      <c r="AX68" s="59"/>
      <c r="AY68" s="59"/>
      <c r="AZ68" s="59">
        <v>40</v>
      </c>
      <c r="BA68" s="59"/>
      <c r="BB68" s="59">
        <v>109</v>
      </c>
      <c r="BC68" s="59">
        <v>50</v>
      </c>
      <c r="BD68" s="59"/>
      <c r="BE68" s="59">
        <v>130</v>
      </c>
      <c r="BF68" s="59"/>
      <c r="BG68" s="59"/>
      <c r="BH68" s="59"/>
      <c r="BI68" s="59">
        <v>79</v>
      </c>
      <c r="BJ68" s="59"/>
      <c r="BK68" s="59">
        <v>519</v>
      </c>
      <c r="BL68" s="59">
        <v>141</v>
      </c>
      <c r="BM68" s="59"/>
      <c r="BN68" s="59"/>
      <c r="BO68" s="59">
        <v>136</v>
      </c>
      <c r="BP68" s="59"/>
      <c r="BQ68" s="59">
        <v>24</v>
      </c>
      <c r="BR68" s="59">
        <v>556</v>
      </c>
      <c r="BS68" s="59">
        <v>1187</v>
      </c>
      <c r="BT68" s="59"/>
      <c r="BU68" s="59"/>
      <c r="BV68" s="59"/>
      <c r="BW68" s="59"/>
      <c r="BX68" s="59"/>
      <c r="BY68" s="59"/>
      <c r="BZ68" s="59"/>
      <c r="CA68" s="59">
        <v>931</v>
      </c>
      <c r="CB68" s="59"/>
      <c r="CC68" s="59"/>
      <c r="CD68" s="59">
        <v>327</v>
      </c>
      <c r="CE68" s="59"/>
      <c r="CF68" s="59"/>
      <c r="CG68" s="59"/>
      <c r="CH68" s="59"/>
      <c r="CI68" s="59"/>
      <c r="CJ68" s="59"/>
      <c r="CK68" s="59">
        <v>6</v>
      </c>
      <c r="CL68" s="217"/>
      <c r="CM68" s="41"/>
      <c r="CN68" s="41"/>
      <c r="CO68" s="41"/>
      <c r="CP68" s="41"/>
      <c r="CQ68" s="41">
        <v>364</v>
      </c>
      <c r="CR68" s="124">
        <v>1796</v>
      </c>
      <c r="CS68" s="217">
        <f t="shared" si="3"/>
        <v>7470</v>
      </c>
      <c r="CT68" s="41">
        <f>SUM(CM68:CS68)</f>
        <v>9630</v>
      </c>
      <c r="CU68" s="95">
        <v>3</v>
      </c>
      <c r="CV68" s="95">
        <v>40</v>
      </c>
      <c r="CW68" s="83">
        <v>5</v>
      </c>
      <c r="CX68" s="83">
        <v>24</v>
      </c>
    </row>
    <row r="69" spans="1:102" s="83" customFormat="1" ht="14.25" customHeight="1" x14ac:dyDescent="0.25">
      <c r="A69" s="209" t="s">
        <v>311</v>
      </c>
      <c r="B69" s="62" t="s">
        <v>314</v>
      </c>
      <c r="C69" s="123">
        <f t="shared" si="7"/>
        <v>39</v>
      </c>
      <c r="D69" s="255"/>
      <c r="E69" s="111">
        <v>198</v>
      </c>
      <c r="F69" s="111"/>
      <c r="G69" s="111"/>
      <c r="H69" s="111"/>
      <c r="I69" s="331"/>
      <c r="J69" s="59"/>
      <c r="K69" s="64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79"/>
      <c r="AC69" s="79"/>
      <c r="AD69" s="79"/>
      <c r="AE69" s="79"/>
      <c r="AF69" s="79"/>
      <c r="AG69" s="79"/>
      <c r="AH69" s="79"/>
      <c r="AI69" s="59"/>
      <c r="AJ69" s="59"/>
      <c r="AK69" s="59"/>
      <c r="AL69" s="59"/>
      <c r="AM69" s="59"/>
      <c r="AN69" s="59"/>
      <c r="AO69" s="59"/>
      <c r="AP69" s="59"/>
      <c r="AQ69" s="7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>
        <v>20</v>
      </c>
      <c r="BD69" s="59"/>
      <c r="BE69" s="59"/>
      <c r="BF69" s="59"/>
      <c r="BG69" s="59"/>
      <c r="BH69" s="59"/>
      <c r="BI69" s="59">
        <v>50</v>
      </c>
      <c r="BJ69" s="59"/>
      <c r="BK69" s="59"/>
      <c r="BL69" s="59">
        <v>103</v>
      </c>
      <c r="BM69" s="59"/>
      <c r="BN69" s="59"/>
      <c r="BO69" s="59">
        <v>100</v>
      </c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217"/>
      <c r="CM69" s="41"/>
      <c r="CN69" s="41"/>
      <c r="CO69" s="41"/>
      <c r="CP69" s="41"/>
      <c r="CQ69" s="41"/>
      <c r="CR69" s="124"/>
      <c r="CS69" s="217">
        <f t="shared" si="3"/>
        <v>510</v>
      </c>
      <c r="CT69" s="41">
        <f>SUM(CM69:CS69)</f>
        <v>510</v>
      </c>
      <c r="CU69" s="95"/>
      <c r="CV69" s="95">
        <v>21</v>
      </c>
      <c r="CW69" s="83">
        <v>3</v>
      </c>
      <c r="CX69" s="83">
        <v>13</v>
      </c>
    </row>
    <row r="70" spans="1:102" s="83" customFormat="1" ht="14.25" customHeight="1" x14ac:dyDescent="0.25">
      <c r="A70" s="209" t="s">
        <v>322</v>
      </c>
      <c r="B70" s="292" t="s">
        <v>319</v>
      </c>
      <c r="C70" s="123">
        <f t="shared" si="7"/>
        <v>100</v>
      </c>
      <c r="D70" s="255">
        <v>180</v>
      </c>
      <c r="E70" s="111">
        <v>102</v>
      </c>
      <c r="F70" s="111"/>
      <c r="G70" s="111"/>
      <c r="H70" s="111"/>
      <c r="I70" s="331"/>
      <c r="J70" s="59"/>
      <c r="K70" s="64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79"/>
      <c r="AC70" s="79"/>
      <c r="AD70" s="79"/>
      <c r="AE70" s="79"/>
      <c r="AF70" s="79"/>
      <c r="AG70" s="79"/>
      <c r="AH70" s="79"/>
      <c r="AI70" s="59"/>
      <c r="AJ70" s="59"/>
      <c r="AK70" s="59"/>
      <c r="AL70" s="59"/>
      <c r="AM70" s="59"/>
      <c r="AN70" s="59"/>
      <c r="AO70" s="59"/>
      <c r="AP70" s="59"/>
      <c r="AQ70" s="79"/>
      <c r="AR70" s="59"/>
      <c r="AS70" s="59"/>
      <c r="AT70" s="59"/>
      <c r="AU70" s="59"/>
      <c r="AV70" s="59"/>
      <c r="AW70" s="59"/>
      <c r="AX70" s="59"/>
      <c r="AY70" s="59"/>
      <c r="AZ70" s="59">
        <v>20</v>
      </c>
      <c r="BA70" s="59"/>
      <c r="BB70" s="59"/>
      <c r="BC70" s="59">
        <v>10</v>
      </c>
      <c r="BD70" s="59"/>
      <c r="BE70" s="59"/>
      <c r="BF70" s="59"/>
      <c r="BG70" s="59">
        <v>36</v>
      </c>
      <c r="BH70" s="59"/>
      <c r="BI70" s="59"/>
      <c r="BJ70" s="59"/>
      <c r="BK70" s="59"/>
      <c r="BL70" s="59">
        <v>98</v>
      </c>
      <c r="BM70" s="59"/>
      <c r="BN70" s="59"/>
      <c r="BO70" s="59">
        <v>72</v>
      </c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  <c r="CE70" s="59"/>
      <c r="CF70" s="59"/>
      <c r="CG70" s="59"/>
      <c r="CH70" s="59"/>
      <c r="CI70" s="59"/>
      <c r="CJ70" s="59"/>
      <c r="CK70" s="59">
        <v>37</v>
      </c>
      <c r="CL70" s="217"/>
      <c r="CM70" s="41"/>
      <c r="CN70" s="41"/>
      <c r="CO70" s="41"/>
      <c r="CP70" s="41"/>
      <c r="CQ70" s="41"/>
      <c r="CR70" s="124"/>
      <c r="CS70" s="217">
        <f t="shared" si="3"/>
        <v>655</v>
      </c>
      <c r="CT70" s="41">
        <f>SUM(CM70:CS70)</f>
        <v>655</v>
      </c>
      <c r="CU70" s="95"/>
      <c r="CV70" s="95">
        <v>9</v>
      </c>
      <c r="CW70" s="83">
        <v>5</v>
      </c>
      <c r="CX70" s="83">
        <v>20</v>
      </c>
    </row>
    <row r="71" spans="1:102" s="83" customFormat="1" ht="14.25" customHeight="1" x14ac:dyDescent="0.25">
      <c r="A71" s="355" t="s">
        <v>415</v>
      </c>
      <c r="B71" s="64" t="s">
        <v>416</v>
      </c>
      <c r="C71" s="123">
        <f t="shared" si="7"/>
        <v>15</v>
      </c>
      <c r="D71" s="255"/>
      <c r="E71" s="111"/>
      <c r="F71" s="111"/>
      <c r="G71" s="111"/>
      <c r="H71" s="111"/>
      <c r="I71" s="331"/>
      <c r="J71" s="59"/>
      <c r="K71" s="64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79"/>
      <c r="AC71" s="79"/>
      <c r="AD71" s="79"/>
      <c r="AE71" s="79"/>
      <c r="AF71" s="79"/>
      <c r="AG71" s="79"/>
      <c r="AH71" s="79"/>
      <c r="AI71" s="59"/>
      <c r="AJ71" s="59"/>
      <c r="AK71" s="59"/>
      <c r="AL71" s="59"/>
      <c r="AM71" s="59"/>
      <c r="AN71" s="59"/>
      <c r="AO71" s="59"/>
      <c r="AP71" s="59"/>
      <c r="AQ71" s="7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217"/>
      <c r="CM71" s="41"/>
      <c r="CN71" s="41"/>
      <c r="CO71" s="41"/>
      <c r="CP71" s="41"/>
      <c r="CQ71" s="41"/>
      <c r="CR71" s="124"/>
      <c r="CS71" s="217">
        <f t="shared" si="3"/>
        <v>15</v>
      </c>
      <c r="CT71" s="41">
        <f t="shared" si="5"/>
        <v>15</v>
      </c>
      <c r="CU71" s="95"/>
      <c r="CV71" s="95">
        <v>22</v>
      </c>
      <c r="CW71" s="83">
        <v>1</v>
      </c>
      <c r="CX71" s="83">
        <v>15</v>
      </c>
    </row>
    <row r="72" spans="1:102" s="83" customFormat="1" ht="14.25" customHeight="1" x14ac:dyDescent="0.25">
      <c r="A72" s="355" t="s">
        <v>417</v>
      </c>
      <c r="B72" s="64" t="s">
        <v>418</v>
      </c>
      <c r="C72" s="123">
        <f t="shared" si="7"/>
        <v>108</v>
      </c>
      <c r="D72" s="255"/>
      <c r="E72" s="111"/>
      <c r="F72" s="111"/>
      <c r="G72" s="111"/>
      <c r="H72" s="111"/>
      <c r="I72" s="331"/>
      <c r="J72" s="59"/>
      <c r="K72" s="64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79"/>
      <c r="AC72" s="79"/>
      <c r="AD72" s="79"/>
      <c r="AE72" s="79"/>
      <c r="AF72" s="79"/>
      <c r="AG72" s="79"/>
      <c r="AH72" s="79"/>
      <c r="AI72" s="59"/>
      <c r="AJ72" s="59"/>
      <c r="AK72" s="59"/>
      <c r="AL72" s="59"/>
      <c r="AM72" s="59"/>
      <c r="AN72" s="59"/>
      <c r="AO72" s="59"/>
      <c r="AP72" s="59"/>
      <c r="AQ72" s="7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  <c r="CE72" s="59"/>
      <c r="CF72" s="59"/>
      <c r="CG72" s="59"/>
      <c r="CH72" s="59"/>
      <c r="CI72" s="59"/>
      <c r="CJ72" s="59"/>
      <c r="CK72" s="59"/>
      <c r="CL72" s="217"/>
      <c r="CM72" s="41"/>
      <c r="CN72" s="41"/>
      <c r="CO72" s="41"/>
      <c r="CP72" s="41"/>
      <c r="CQ72" s="41"/>
      <c r="CR72" s="124"/>
      <c r="CS72" s="217">
        <f t="shared" si="3"/>
        <v>108</v>
      </c>
      <c r="CT72" s="41">
        <f t="shared" si="5"/>
        <v>108</v>
      </c>
      <c r="CU72" s="95"/>
      <c r="CV72" s="95">
        <v>28</v>
      </c>
      <c r="CW72" s="83">
        <v>3</v>
      </c>
      <c r="CX72" s="83">
        <v>36</v>
      </c>
    </row>
    <row r="73" spans="1:102" s="83" customFormat="1" ht="14.25" customHeight="1" x14ac:dyDescent="0.25">
      <c r="A73" s="358" t="s">
        <v>434</v>
      </c>
      <c r="B73" s="41" t="s">
        <v>435</v>
      </c>
      <c r="C73" s="123">
        <f t="shared" si="7"/>
        <v>118</v>
      </c>
      <c r="D73" s="255"/>
      <c r="E73" s="111"/>
      <c r="F73" s="111"/>
      <c r="G73" s="111"/>
      <c r="H73" s="111"/>
      <c r="I73" s="331"/>
      <c r="J73" s="59"/>
      <c r="K73" s="64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79"/>
      <c r="AC73" s="79"/>
      <c r="AD73" s="79"/>
      <c r="AE73" s="79"/>
      <c r="AF73" s="79"/>
      <c r="AG73" s="79"/>
      <c r="AH73" s="79"/>
      <c r="AI73" s="59"/>
      <c r="AJ73" s="59"/>
      <c r="AK73" s="59"/>
      <c r="AL73" s="59"/>
      <c r="AM73" s="59"/>
      <c r="AN73" s="59"/>
      <c r="AO73" s="59"/>
      <c r="AP73" s="59"/>
      <c r="AQ73" s="7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  <c r="CE73" s="59"/>
      <c r="CF73" s="59"/>
      <c r="CG73" s="59"/>
      <c r="CH73" s="59"/>
      <c r="CI73" s="59"/>
      <c r="CJ73" s="59"/>
      <c r="CK73" s="59"/>
      <c r="CL73" s="217"/>
      <c r="CM73" s="41"/>
      <c r="CN73" s="41"/>
      <c r="CO73" s="41"/>
      <c r="CP73" s="41"/>
      <c r="CQ73" s="41"/>
      <c r="CR73" s="124"/>
      <c r="CS73" s="217">
        <f t="shared" si="3"/>
        <v>118</v>
      </c>
      <c r="CT73" s="41">
        <f t="shared" si="5"/>
        <v>118</v>
      </c>
      <c r="CU73" s="95"/>
      <c r="CV73" s="95">
        <v>47</v>
      </c>
      <c r="CW73" s="83">
        <v>2</v>
      </c>
      <c r="CX73" s="83">
        <v>59</v>
      </c>
    </row>
    <row r="74" spans="1:102" s="83" customFormat="1" ht="15.75" x14ac:dyDescent="0.25">
      <c r="A74" s="61" t="s">
        <v>43</v>
      </c>
      <c r="B74" s="209" t="s">
        <v>224</v>
      </c>
      <c r="C74" s="123">
        <f t="shared" si="7"/>
        <v>748</v>
      </c>
      <c r="D74" s="257">
        <v>627</v>
      </c>
      <c r="E74" s="111"/>
      <c r="F74" s="111"/>
      <c r="G74" s="79">
        <v>254</v>
      </c>
      <c r="H74" s="79"/>
      <c r="I74" s="329"/>
      <c r="J74" s="59"/>
      <c r="K74" s="64">
        <v>818</v>
      </c>
      <c r="L74" s="62"/>
      <c r="M74" s="62"/>
      <c r="N74" s="62"/>
      <c r="O74" s="62"/>
      <c r="P74" s="62"/>
      <c r="Q74" s="62">
        <v>40</v>
      </c>
      <c r="R74" s="62"/>
      <c r="S74" s="62">
        <v>284</v>
      </c>
      <c r="T74" s="62">
        <v>40</v>
      </c>
      <c r="U74" s="62">
        <v>185</v>
      </c>
      <c r="V74" s="62">
        <v>64</v>
      </c>
      <c r="W74" s="62"/>
      <c r="X74" s="62"/>
      <c r="Y74" s="62"/>
      <c r="Z74" s="62"/>
      <c r="AA74" s="62"/>
      <c r="AB74" s="80"/>
      <c r="AC74" s="80"/>
      <c r="AD74" s="80"/>
      <c r="AE74" s="80">
        <v>260</v>
      </c>
      <c r="AF74" s="80"/>
      <c r="AG74" s="80">
        <v>175</v>
      </c>
      <c r="AH74" s="80">
        <v>246</v>
      </c>
      <c r="AI74" s="62"/>
      <c r="AJ74" s="62"/>
      <c r="AK74" s="62">
        <v>249</v>
      </c>
      <c r="AL74" s="62">
        <v>297</v>
      </c>
      <c r="AM74" s="62"/>
      <c r="AN74" s="62"/>
      <c r="AO74" s="62"/>
      <c r="AP74" s="62">
        <v>203</v>
      </c>
      <c r="AQ74" s="80"/>
      <c r="AR74" s="62">
        <v>506</v>
      </c>
      <c r="AS74" s="62"/>
      <c r="AT74" s="62"/>
      <c r="AU74" s="62">
        <v>122</v>
      </c>
      <c r="AV74" s="62">
        <v>245</v>
      </c>
      <c r="AW74" s="62"/>
      <c r="AX74" s="62"/>
      <c r="AY74" s="62"/>
      <c r="AZ74" s="59">
        <v>144</v>
      </c>
      <c r="BA74" s="59"/>
      <c r="BB74" s="59"/>
      <c r="BC74" s="59">
        <v>150</v>
      </c>
      <c r="BD74" s="59"/>
      <c r="BE74" s="59">
        <v>280</v>
      </c>
      <c r="BF74" s="62"/>
      <c r="BG74" s="62">
        <v>132</v>
      </c>
      <c r="BH74" s="62"/>
      <c r="BI74" s="62">
        <v>203</v>
      </c>
      <c r="BJ74" s="62"/>
      <c r="BK74" s="62">
        <v>879</v>
      </c>
      <c r="BL74" s="62">
        <v>168</v>
      </c>
      <c r="BM74" s="62">
        <v>127</v>
      </c>
      <c r="BN74" s="62"/>
      <c r="BO74" s="62">
        <v>238</v>
      </c>
      <c r="BP74" s="62">
        <v>753</v>
      </c>
      <c r="BQ74" s="62">
        <v>127</v>
      </c>
      <c r="BR74" s="62">
        <v>400</v>
      </c>
      <c r="BS74" s="62">
        <v>1136</v>
      </c>
      <c r="BT74" s="62"/>
      <c r="BU74" s="62">
        <v>246</v>
      </c>
      <c r="BV74" s="62">
        <v>243</v>
      </c>
      <c r="BW74" s="62"/>
      <c r="BX74" s="62"/>
      <c r="BY74" s="62"/>
      <c r="BZ74" s="62"/>
      <c r="CA74" s="62">
        <v>1113</v>
      </c>
      <c r="CB74" s="62">
        <v>991</v>
      </c>
      <c r="CC74" s="62">
        <v>127</v>
      </c>
      <c r="CD74" s="62">
        <v>645</v>
      </c>
      <c r="CE74" s="62"/>
      <c r="CF74" s="62"/>
      <c r="CG74" s="62">
        <v>177</v>
      </c>
      <c r="CH74" s="62">
        <v>127</v>
      </c>
      <c r="CI74" s="62"/>
      <c r="CJ74" s="62"/>
      <c r="CK74" s="62">
        <v>162</v>
      </c>
      <c r="CL74" s="396">
        <v>127</v>
      </c>
      <c r="CM74" s="41">
        <v>926</v>
      </c>
      <c r="CN74" s="41">
        <v>3620</v>
      </c>
      <c r="CO74" s="41">
        <v>5450</v>
      </c>
      <c r="CP74" s="41">
        <v>7561</v>
      </c>
      <c r="CQ74" s="41">
        <v>8192</v>
      </c>
      <c r="CR74" s="124">
        <v>11276</v>
      </c>
      <c r="CS74" s="217">
        <f t="shared" si="3"/>
        <v>14058</v>
      </c>
      <c r="CT74" s="41">
        <f t="shared" si="5"/>
        <v>51083</v>
      </c>
      <c r="CU74" s="95">
        <v>2</v>
      </c>
      <c r="CV74" s="95">
        <v>120</v>
      </c>
      <c r="CW74" s="83">
        <v>4</v>
      </c>
      <c r="CX74" s="83">
        <v>127</v>
      </c>
    </row>
    <row r="75" spans="1:102" s="83" customFormat="1" ht="15.75" x14ac:dyDescent="0.25">
      <c r="A75" s="62" t="s">
        <v>44</v>
      </c>
      <c r="B75" s="292" t="s">
        <v>45</v>
      </c>
      <c r="C75" s="123">
        <f t="shared" si="7"/>
        <v>10</v>
      </c>
      <c r="D75" s="255"/>
      <c r="E75" s="111"/>
      <c r="F75" s="111"/>
      <c r="G75" s="59"/>
      <c r="H75" s="59"/>
      <c r="I75" s="331"/>
      <c r="J75" s="59"/>
      <c r="K75" s="64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79"/>
      <c r="AC75" s="79"/>
      <c r="AD75" s="79"/>
      <c r="AE75" s="79"/>
      <c r="AF75" s="79"/>
      <c r="AG75" s="79"/>
      <c r="AH75" s="79"/>
      <c r="AI75" s="59"/>
      <c r="AJ75" s="59"/>
      <c r="AK75" s="59"/>
      <c r="AL75" s="59"/>
      <c r="AM75" s="59"/>
      <c r="AN75" s="59"/>
      <c r="AO75" s="59"/>
      <c r="AP75" s="59"/>
      <c r="AQ75" s="7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  <c r="CE75" s="59"/>
      <c r="CF75" s="59"/>
      <c r="CG75" s="59"/>
      <c r="CH75" s="59"/>
      <c r="CI75" s="59"/>
      <c r="CJ75" s="59"/>
      <c r="CK75" s="59"/>
      <c r="CL75" s="217"/>
      <c r="CM75" s="41"/>
      <c r="CN75" s="41">
        <v>3096</v>
      </c>
      <c r="CO75" s="41">
        <v>6204</v>
      </c>
      <c r="CP75" s="41">
        <v>3509</v>
      </c>
      <c r="CQ75" s="41">
        <v>2825</v>
      </c>
      <c r="CR75" s="124">
        <v>578</v>
      </c>
      <c r="CS75" s="217">
        <f t="shared" ref="CS75:CS103" si="8">SUM(C75:CL75)</f>
        <v>10</v>
      </c>
      <c r="CT75" s="41">
        <f t="shared" si="5"/>
        <v>16222</v>
      </c>
      <c r="CU75" s="95"/>
      <c r="CV75" s="95">
        <v>25</v>
      </c>
      <c r="CW75" s="83">
        <v>1</v>
      </c>
      <c r="CX75" s="83">
        <v>10</v>
      </c>
    </row>
    <row r="76" spans="1:102" s="83" customFormat="1" ht="15.75" x14ac:dyDescent="0.25">
      <c r="A76" s="76" t="s">
        <v>74</v>
      </c>
      <c r="B76" s="292" t="s">
        <v>75</v>
      </c>
      <c r="C76" s="123">
        <f t="shared" si="7"/>
        <v>64</v>
      </c>
      <c r="D76" s="255"/>
      <c r="E76" s="111">
        <v>64</v>
      </c>
      <c r="F76" s="111"/>
      <c r="G76" s="59">
        <v>317</v>
      </c>
      <c r="H76" s="59"/>
      <c r="I76" s="331">
        <v>355</v>
      </c>
      <c r="J76" s="59"/>
      <c r="K76" s="64"/>
      <c r="L76" s="59"/>
      <c r="M76" s="59"/>
      <c r="N76" s="59"/>
      <c r="O76" s="59"/>
      <c r="P76" s="59"/>
      <c r="Q76" s="59"/>
      <c r="R76" s="59"/>
      <c r="S76" s="59"/>
      <c r="T76" s="59">
        <v>50</v>
      </c>
      <c r="U76" s="59"/>
      <c r="V76" s="59"/>
      <c r="W76" s="59"/>
      <c r="X76" s="59"/>
      <c r="Y76" s="59"/>
      <c r="Z76" s="59"/>
      <c r="AA76" s="59"/>
      <c r="AB76" s="79"/>
      <c r="AC76" s="79"/>
      <c r="AD76" s="79"/>
      <c r="AE76" s="79"/>
      <c r="AF76" s="79"/>
      <c r="AG76" s="79"/>
      <c r="AH76" s="79"/>
      <c r="AI76" s="59"/>
      <c r="AJ76" s="59"/>
      <c r="AK76" s="59"/>
      <c r="AL76" s="59"/>
      <c r="AM76" s="59"/>
      <c r="AN76" s="59"/>
      <c r="AO76" s="59"/>
      <c r="AP76" s="59"/>
      <c r="AQ76" s="7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>
        <v>26</v>
      </c>
      <c r="BH76" s="59"/>
      <c r="BI76" s="59"/>
      <c r="BJ76" s="59"/>
      <c r="BK76" s="59">
        <v>412</v>
      </c>
      <c r="BL76" s="59">
        <v>102</v>
      </c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  <c r="CF76" s="59"/>
      <c r="CG76" s="59"/>
      <c r="CH76" s="59"/>
      <c r="CI76" s="59"/>
      <c r="CJ76" s="59"/>
      <c r="CK76" s="59"/>
      <c r="CL76" s="217">
        <v>13</v>
      </c>
      <c r="CM76" s="41"/>
      <c r="CN76" s="41"/>
      <c r="CO76" s="41">
        <v>204</v>
      </c>
      <c r="CP76" s="41">
        <v>799</v>
      </c>
      <c r="CQ76" s="41">
        <v>262</v>
      </c>
      <c r="CR76" s="124">
        <v>234</v>
      </c>
      <c r="CS76" s="217">
        <f t="shared" si="8"/>
        <v>1403</v>
      </c>
      <c r="CT76" s="41">
        <f t="shared" si="5"/>
        <v>2902</v>
      </c>
      <c r="CU76" s="95">
        <v>1</v>
      </c>
      <c r="CV76" s="95">
        <v>12</v>
      </c>
      <c r="CW76" s="83">
        <v>4</v>
      </c>
      <c r="CX76" s="83">
        <v>13</v>
      </c>
    </row>
    <row r="77" spans="1:102" s="83" customFormat="1" ht="15.75" x14ac:dyDescent="0.25">
      <c r="A77" s="76" t="s">
        <v>78</v>
      </c>
      <c r="B77" s="62" t="s">
        <v>178</v>
      </c>
      <c r="C77" s="123">
        <f t="shared" si="7"/>
        <v>93</v>
      </c>
      <c r="D77" s="255"/>
      <c r="E77" s="111"/>
      <c r="F77" s="111"/>
      <c r="G77" s="59"/>
      <c r="H77" s="59"/>
      <c r="I77" s="331"/>
      <c r="J77" s="59"/>
      <c r="K77" s="64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79"/>
      <c r="AC77" s="79"/>
      <c r="AD77" s="79"/>
      <c r="AE77" s="79"/>
      <c r="AF77" s="79"/>
      <c r="AG77" s="79"/>
      <c r="AH77" s="79"/>
      <c r="AI77" s="59"/>
      <c r="AJ77" s="59"/>
      <c r="AK77" s="59"/>
      <c r="AL77" s="59"/>
      <c r="AM77" s="59"/>
      <c r="AN77" s="59"/>
      <c r="AO77" s="59"/>
      <c r="AP77" s="59"/>
      <c r="AQ77" s="7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 t="s">
        <v>370</v>
      </c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217"/>
      <c r="CM77" s="41"/>
      <c r="CN77" s="41"/>
      <c r="CO77" s="41"/>
      <c r="CP77" s="41">
        <v>0</v>
      </c>
      <c r="CQ77" s="41">
        <v>312</v>
      </c>
      <c r="CR77" s="124">
        <v>907</v>
      </c>
      <c r="CS77" s="217">
        <f t="shared" si="8"/>
        <v>93</v>
      </c>
      <c r="CT77" s="41">
        <f t="shared" si="5"/>
        <v>1312</v>
      </c>
      <c r="CU77" s="95"/>
      <c r="CV77" s="95">
        <v>70</v>
      </c>
      <c r="CW77" s="83">
        <v>1</v>
      </c>
      <c r="CX77" s="83">
        <v>93</v>
      </c>
    </row>
    <row r="78" spans="1:102" s="83" customFormat="1" ht="15.75" x14ac:dyDescent="0.25">
      <c r="A78" s="76" t="s">
        <v>88</v>
      </c>
      <c r="B78" s="292" t="s">
        <v>87</v>
      </c>
      <c r="C78" s="123">
        <f t="shared" si="7"/>
        <v>5</v>
      </c>
      <c r="D78" s="255"/>
      <c r="E78" s="111"/>
      <c r="F78" s="111"/>
      <c r="G78" s="59"/>
      <c r="H78" s="59"/>
      <c r="I78" s="331"/>
      <c r="J78" s="59"/>
      <c r="K78" s="64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79"/>
      <c r="AC78" s="79"/>
      <c r="AD78" s="79"/>
      <c r="AE78" s="79"/>
      <c r="AF78" s="79"/>
      <c r="AG78" s="79"/>
      <c r="AH78" s="79"/>
      <c r="AI78" s="59"/>
      <c r="AJ78" s="59"/>
      <c r="AK78" s="59"/>
      <c r="AL78" s="59"/>
      <c r="AM78" s="59"/>
      <c r="AN78" s="59"/>
      <c r="AO78" s="59"/>
      <c r="AP78" s="59"/>
      <c r="AQ78" s="7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  <c r="CE78" s="59"/>
      <c r="CF78" s="59"/>
      <c r="CG78" s="59"/>
      <c r="CH78" s="59"/>
      <c r="CI78" s="59"/>
      <c r="CJ78" s="59"/>
      <c r="CK78" s="59"/>
      <c r="CL78" s="217"/>
      <c r="CM78" s="41"/>
      <c r="CN78" s="41"/>
      <c r="CO78" s="41"/>
      <c r="CP78" s="41">
        <v>1528</v>
      </c>
      <c r="CQ78" s="41">
        <v>211</v>
      </c>
      <c r="CR78" s="124">
        <v>117</v>
      </c>
      <c r="CS78" s="217">
        <f t="shared" si="8"/>
        <v>5</v>
      </c>
      <c r="CT78" s="41">
        <f t="shared" si="5"/>
        <v>1861</v>
      </c>
      <c r="CU78" s="95">
        <v>1</v>
      </c>
      <c r="CV78" s="95">
        <v>5</v>
      </c>
      <c r="CX78" s="83">
        <v>18</v>
      </c>
    </row>
    <row r="79" spans="1:102" s="83" customFormat="1" ht="15.75" x14ac:dyDescent="0.25">
      <c r="A79" s="439" t="s">
        <v>438</v>
      </c>
      <c r="B79" s="440" t="s">
        <v>439</v>
      </c>
      <c r="C79" s="335">
        <f t="shared" si="7"/>
        <v>0</v>
      </c>
      <c r="D79" s="349"/>
      <c r="E79" s="347"/>
      <c r="F79" s="347"/>
      <c r="G79" s="334"/>
      <c r="H79" s="334"/>
      <c r="I79" s="350"/>
      <c r="J79" s="334"/>
      <c r="K79" s="339"/>
      <c r="L79" s="334"/>
      <c r="M79" s="334"/>
      <c r="N79" s="334"/>
      <c r="O79" s="334"/>
      <c r="P79" s="334"/>
      <c r="Q79" s="334"/>
      <c r="R79" s="334"/>
      <c r="S79" s="334"/>
      <c r="T79" s="334"/>
      <c r="U79" s="334"/>
      <c r="V79" s="334"/>
      <c r="W79" s="334"/>
      <c r="X79" s="334"/>
      <c r="Y79" s="334"/>
      <c r="Z79" s="334"/>
      <c r="AA79" s="334"/>
      <c r="AB79" s="337"/>
      <c r="AC79" s="337"/>
      <c r="AD79" s="337"/>
      <c r="AE79" s="337"/>
      <c r="AF79" s="337"/>
      <c r="AG79" s="337"/>
      <c r="AH79" s="337"/>
      <c r="AI79" s="334"/>
      <c r="AJ79" s="334"/>
      <c r="AK79" s="334"/>
      <c r="AL79" s="334"/>
      <c r="AM79" s="334"/>
      <c r="AN79" s="334"/>
      <c r="AO79" s="334"/>
      <c r="AP79" s="334"/>
      <c r="AQ79" s="337"/>
      <c r="AR79" s="334"/>
      <c r="AS79" s="334"/>
      <c r="AT79" s="334"/>
      <c r="AU79" s="334"/>
      <c r="AV79" s="334"/>
      <c r="AW79" s="334"/>
      <c r="AX79" s="334"/>
      <c r="AY79" s="334"/>
      <c r="AZ79" s="334"/>
      <c r="BA79" s="334"/>
      <c r="BB79" s="334"/>
      <c r="BC79" s="334"/>
      <c r="BD79" s="334"/>
      <c r="BE79" s="334"/>
      <c r="BF79" s="334"/>
      <c r="BG79" s="334"/>
      <c r="BH79" s="334"/>
      <c r="BI79" s="334"/>
      <c r="BJ79" s="334"/>
      <c r="BK79" s="334"/>
      <c r="BL79" s="334"/>
      <c r="BM79" s="334"/>
      <c r="BN79" s="334"/>
      <c r="BO79" s="334"/>
      <c r="BP79" s="334"/>
      <c r="BQ79" s="334"/>
      <c r="BR79" s="334"/>
      <c r="BS79" s="334"/>
      <c r="BT79" s="334"/>
      <c r="BU79" s="334"/>
      <c r="BV79" s="334"/>
      <c r="BW79" s="334"/>
      <c r="BX79" s="334"/>
      <c r="BY79" s="334"/>
      <c r="BZ79" s="334"/>
      <c r="CA79" s="334"/>
      <c r="CB79" s="334"/>
      <c r="CC79" s="334"/>
      <c r="CD79" s="334"/>
      <c r="CE79" s="334"/>
      <c r="CF79" s="334"/>
      <c r="CG79" s="334"/>
      <c r="CH79" s="334"/>
      <c r="CI79" s="334"/>
      <c r="CJ79" s="334"/>
      <c r="CK79" s="334"/>
      <c r="CL79" s="344"/>
      <c r="CM79" s="342"/>
      <c r="CN79" s="342"/>
      <c r="CO79" s="342"/>
      <c r="CP79" s="342"/>
      <c r="CQ79" s="342"/>
      <c r="CR79" s="343"/>
      <c r="CS79" s="344">
        <f t="shared" si="8"/>
        <v>0</v>
      </c>
      <c r="CT79" s="342">
        <f>SUM(CM79:CS79)</f>
        <v>0</v>
      </c>
      <c r="CU79" s="95"/>
      <c r="CV79" s="95">
        <v>18</v>
      </c>
      <c r="CX79" s="83">
        <v>8</v>
      </c>
    </row>
    <row r="80" spans="1:102" s="83" customFormat="1" ht="15.75" x14ac:dyDescent="0.25">
      <c r="A80" s="76" t="s">
        <v>121</v>
      </c>
      <c r="B80" s="292" t="s">
        <v>144</v>
      </c>
      <c r="C80" s="123">
        <f t="shared" si="7"/>
        <v>156</v>
      </c>
      <c r="D80" s="255"/>
      <c r="E80" s="111">
        <v>104</v>
      </c>
      <c r="F80" s="111"/>
      <c r="G80" s="59"/>
      <c r="H80" s="59"/>
      <c r="I80" s="331"/>
      <c r="J80" s="59"/>
      <c r="K80" s="64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79"/>
      <c r="AC80" s="79"/>
      <c r="AD80" s="79"/>
      <c r="AE80" s="79"/>
      <c r="AF80" s="79"/>
      <c r="AG80" s="79"/>
      <c r="AH80" s="79"/>
      <c r="AI80" s="59"/>
      <c r="AJ80" s="59"/>
      <c r="AK80" s="59"/>
      <c r="AL80" s="59"/>
      <c r="AM80" s="59"/>
      <c r="AN80" s="59"/>
      <c r="AO80" s="59"/>
      <c r="AP80" s="59"/>
      <c r="AQ80" s="79">
        <v>140</v>
      </c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>
        <v>27</v>
      </c>
      <c r="BD80" s="59"/>
      <c r="BE80" s="59"/>
      <c r="BF80" s="59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/>
      <c r="CC80" s="59"/>
      <c r="CD80" s="59"/>
      <c r="CE80" s="59"/>
      <c r="CF80" s="59"/>
      <c r="CG80" s="59"/>
      <c r="CH80" s="59"/>
      <c r="CI80" s="59"/>
      <c r="CJ80" s="59"/>
      <c r="CK80" s="59"/>
      <c r="CL80" s="217"/>
      <c r="CM80" s="41"/>
      <c r="CN80" s="41"/>
      <c r="CO80" s="41"/>
      <c r="CP80" s="41"/>
      <c r="CQ80" s="41">
        <v>1827</v>
      </c>
      <c r="CR80" s="124">
        <v>2318</v>
      </c>
      <c r="CS80" s="217">
        <f t="shared" si="8"/>
        <v>427</v>
      </c>
      <c r="CT80" s="41">
        <f t="shared" si="5"/>
        <v>4572</v>
      </c>
      <c r="CU80" s="95">
        <v>3</v>
      </c>
      <c r="CV80" s="95">
        <v>27</v>
      </c>
      <c r="CW80" s="83">
        <v>3</v>
      </c>
      <c r="CX80" s="83">
        <v>25</v>
      </c>
    </row>
    <row r="81" spans="1:104" s="83" customFormat="1" ht="15.75" x14ac:dyDescent="0.25">
      <c r="A81" s="76" t="s">
        <v>122</v>
      </c>
      <c r="B81" s="62" t="s">
        <v>123</v>
      </c>
      <c r="C81" s="123">
        <f t="shared" si="7"/>
        <v>87</v>
      </c>
      <c r="D81" s="255"/>
      <c r="E81" s="111">
        <v>72</v>
      </c>
      <c r="F81" s="111"/>
      <c r="G81" s="59"/>
      <c r="H81" s="59"/>
      <c r="I81" s="331"/>
      <c r="J81" s="59"/>
      <c r="K81" s="64">
        <v>672</v>
      </c>
      <c r="L81" s="59"/>
      <c r="M81" s="59"/>
      <c r="N81" s="59"/>
      <c r="O81" s="59"/>
      <c r="P81" s="59"/>
      <c r="Q81" s="59">
        <v>40</v>
      </c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79"/>
      <c r="AC81" s="79"/>
      <c r="AD81" s="79"/>
      <c r="AE81" s="79"/>
      <c r="AF81" s="79"/>
      <c r="AG81" s="79"/>
      <c r="AH81" s="79"/>
      <c r="AI81" s="59"/>
      <c r="AJ81" s="59"/>
      <c r="AK81" s="59"/>
      <c r="AL81" s="59"/>
      <c r="AM81" s="59"/>
      <c r="AN81" s="59"/>
      <c r="AO81" s="59"/>
      <c r="AP81" s="59"/>
      <c r="AQ81" s="7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>
        <v>14</v>
      </c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9"/>
      <c r="BS81" s="59">
        <v>1257</v>
      </c>
      <c r="BT81" s="59"/>
      <c r="BU81" s="59"/>
      <c r="BV81" s="59"/>
      <c r="BW81" s="59"/>
      <c r="BX81" s="59"/>
      <c r="BY81" s="59"/>
      <c r="BZ81" s="59"/>
      <c r="CA81" s="59"/>
      <c r="CB81" s="59"/>
      <c r="CC81" s="59"/>
      <c r="CD81" s="59"/>
      <c r="CE81" s="59"/>
      <c r="CF81" s="59"/>
      <c r="CG81" s="59"/>
      <c r="CH81" s="59"/>
      <c r="CI81" s="59"/>
      <c r="CJ81" s="59"/>
      <c r="CK81" s="59"/>
      <c r="CL81" s="217"/>
      <c r="CM81" s="41"/>
      <c r="CN81" s="41"/>
      <c r="CO81" s="41"/>
      <c r="CP81" s="41"/>
      <c r="CQ81" s="41">
        <v>3471</v>
      </c>
      <c r="CR81" s="124">
        <v>3308</v>
      </c>
      <c r="CS81" s="217">
        <f t="shared" si="8"/>
        <v>2142</v>
      </c>
      <c r="CT81" s="41">
        <f t="shared" si="5"/>
        <v>8921</v>
      </c>
      <c r="CU81" s="95">
        <v>2</v>
      </c>
      <c r="CV81" s="95">
        <v>33</v>
      </c>
      <c r="CW81" s="83">
        <v>1</v>
      </c>
      <c r="CX81" s="83">
        <v>21</v>
      </c>
    </row>
    <row r="82" spans="1:104" s="83" customFormat="1" ht="15.75" x14ac:dyDescent="0.25">
      <c r="A82" s="76" t="s">
        <v>198</v>
      </c>
      <c r="B82" s="292" t="s">
        <v>197</v>
      </c>
      <c r="C82" s="123">
        <f t="shared" si="7"/>
        <v>398</v>
      </c>
      <c r="D82" s="255"/>
      <c r="E82" s="111">
        <v>108</v>
      </c>
      <c r="F82" s="111"/>
      <c r="G82" s="59"/>
      <c r="H82" s="59"/>
      <c r="I82" s="331">
        <v>272</v>
      </c>
      <c r="J82" s="59"/>
      <c r="K82" s="64">
        <v>765</v>
      </c>
      <c r="L82" s="59"/>
      <c r="M82" s="59"/>
      <c r="N82" s="59"/>
      <c r="O82" s="59"/>
      <c r="P82" s="59"/>
      <c r="Q82" s="59"/>
      <c r="R82" s="59"/>
      <c r="S82" s="59"/>
      <c r="T82" s="59"/>
      <c r="U82" s="59">
        <v>185</v>
      </c>
      <c r="V82" s="59"/>
      <c r="W82" s="59"/>
      <c r="X82" s="59"/>
      <c r="Y82" s="59"/>
      <c r="Z82" s="59"/>
      <c r="AA82" s="59"/>
      <c r="AB82" s="79"/>
      <c r="AC82" s="79"/>
      <c r="AD82" s="79"/>
      <c r="AE82" s="79"/>
      <c r="AF82" s="79"/>
      <c r="AG82" s="79"/>
      <c r="AH82" s="79">
        <v>191</v>
      </c>
      <c r="AI82" s="59"/>
      <c r="AJ82" s="59"/>
      <c r="AK82" s="59"/>
      <c r="AL82" s="59"/>
      <c r="AM82" s="59"/>
      <c r="AN82" s="59"/>
      <c r="AO82" s="59"/>
      <c r="AP82" s="59">
        <v>213</v>
      </c>
      <c r="AQ82" s="79"/>
      <c r="AR82" s="59"/>
      <c r="AS82" s="59"/>
      <c r="AT82" s="59">
        <v>131</v>
      </c>
      <c r="AU82" s="59"/>
      <c r="AV82" s="59"/>
      <c r="AW82" s="59"/>
      <c r="AX82" s="59"/>
      <c r="AY82" s="59"/>
      <c r="AZ82" s="59"/>
      <c r="BA82" s="59"/>
      <c r="BB82" s="59"/>
      <c r="BC82" s="59">
        <v>117</v>
      </c>
      <c r="BD82" s="59"/>
      <c r="BE82" s="59">
        <v>168</v>
      </c>
      <c r="BF82" s="59"/>
      <c r="BG82" s="59"/>
      <c r="BH82" s="59"/>
      <c r="BI82" s="59"/>
      <c r="BJ82" s="59"/>
      <c r="BK82" s="59">
        <v>566</v>
      </c>
      <c r="BL82" s="59"/>
      <c r="BM82" s="59"/>
      <c r="BN82" s="59"/>
      <c r="BO82" s="59">
        <v>142</v>
      </c>
      <c r="BP82" s="59"/>
      <c r="BQ82" s="59"/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/>
      <c r="CC82" s="59"/>
      <c r="CD82" s="59"/>
      <c r="CE82" s="59"/>
      <c r="CF82" s="59"/>
      <c r="CG82" s="59"/>
      <c r="CH82" s="59"/>
      <c r="CI82" s="59"/>
      <c r="CJ82" s="59"/>
      <c r="CK82" s="59"/>
      <c r="CL82" s="217"/>
      <c r="CM82" s="41"/>
      <c r="CN82" s="41"/>
      <c r="CO82" s="41"/>
      <c r="CP82" s="41"/>
      <c r="CQ82" s="41"/>
      <c r="CR82" s="124">
        <v>2037</v>
      </c>
      <c r="CS82" s="217">
        <f t="shared" si="8"/>
        <v>3256</v>
      </c>
      <c r="CT82" s="41">
        <f t="shared" si="5"/>
        <v>5293</v>
      </c>
      <c r="CU82" s="95">
        <v>2</v>
      </c>
      <c r="CV82" s="95">
        <v>82</v>
      </c>
      <c r="CW82" s="83">
        <v>3</v>
      </c>
      <c r="CX82" s="83">
        <v>78</v>
      </c>
    </row>
    <row r="83" spans="1:104" s="83" customFormat="1" ht="15.75" x14ac:dyDescent="0.25">
      <c r="A83" s="88" t="s">
        <v>222</v>
      </c>
      <c r="B83" s="148" t="s">
        <v>223</v>
      </c>
      <c r="C83" s="123">
        <f t="shared" si="7"/>
        <v>38</v>
      </c>
      <c r="D83" s="255"/>
      <c r="E83" s="111"/>
      <c r="F83" s="111"/>
      <c r="G83" s="59">
        <v>251</v>
      </c>
      <c r="H83" s="59"/>
      <c r="I83" s="331"/>
      <c r="J83" s="59"/>
      <c r="K83" s="64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>
        <v>64</v>
      </c>
      <c r="W83" s="59"/>
      <c r="X83" s="59"/>
      <c r="Y83" s="59"/>
      <c r="Z83" s="59"/>
      <c r="AA83" s="59"/>
      <c r="AB83" s="79"/>
      <c r="AC83" s="79"/>
      <c r="AD83" s="79">
        <v>150</v>
      </c>
      <c r="AE83" s="79"/>
      <c r="AF83" s="79"/>
      <c r="AG83" s="79"/>
      <c r="AH83" s="79"/>
      <c r="AI83" s="59"/>
      <c r="AJ83" s="59"/>
      <c r="AK83" s="59"/>
      <c r="AL83" s="59"/>
      <c r="AM83" s="59"/>
      <c r="AN83" s="59"/>
      <c r="AO83" s="59"/>
      <c r="AP83" s="59"/>
      <c r="AQ83" s="79">
        <v>109</v>
      </c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  <c r="BH83" s="59"/>
      <c r="BI83" s="59">
        <v>40</v>
      </c>
      <c r="BJ83" s="59"/>
      <c r="BK83" s="59">
        <v>501</v>
      </c>
      <c r="BL83" s="59"/>
      <c r="BM83" s="59"/>
      <c r="BN83" s="59"/>
      <c r="BO83" s="59"/>
      <c r="BP83" s="59"/>
      <c r="BQ83" s="59"/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/>
      <c r="CC83" s="59"/>
      <c r="CD83" s="59"/>
      <c r="CE83" s="59"/>
      <c r="CF83" s="59">
        <v>78</v>
      </c>
      <c r="CG83" s="59"/>
      <c r="CH83" s="59"/>
      <c r="CI83" s="59"/>
      <c r="CJ83" s="59"/>
      <c r="CK83" s="59"/>
      <c r="CL83" s="217"/>
      <c r="CM83" s="41"/>
      <c r="CN83" s="41"/>
      <c r="CO83" s="41"/>
      <c r="CP83" s="41"/>
      <c r="CQ83" s="41"/>
      <c r="CR83" s="124">
        <v>94</v>
      </c>
      <c r="CS83" s="217">
        <f t="shared" si="8"/>
        <v>1231</v>
      </c>
      <c r="CT83" s="41">
        <f t="shared" si="5"/>
        <v>1325</v>
      </c>
      <c r="CU83" s="95">
        <v>2</v>
      </c>
      <c r="CV83" s="95">
        <v>2</v>
      </c>
      <c r="CW83" s="83">
        <v>2</v>
      </c>
      <c r="CX83" s="83">
        <v>17</v>
      </c>
    </row>
    <row r="84" spans="1:104" s="83" customFormat="1" ht="15.75" x14ac:dyDescent="0.25">
      <c r="A84" s="155" t="s">
        <v>359</v>
      </c>
      <c r="B84" s="294" t="s">
        <v>360</v>
      </c>
      <c r="C84" s="123">
        <f t="shared" si="7"/>
        <v>55</v>
      </c>
      <c r="D84" s="255"/>
      <c r="E84" s="111">
        <v>82</v>
      </c>
      <c r="F84" s="111"/>
      <c r="G84" s="59"/>
      <c r="H84" s="59"/>
      <c r="I84" s="331"/>
      <c r="J84" s="59"/>
      <c r="K84" s="64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79"/>
      <c r="AC84" s="79"/>
      <c r="AD84" s="79"/>
      <c r="AE84" s="79"/>
      <c r="AF84" s="79"/>
      <c r="AG84" s="79"/>
      <c r="AH84" s="79"/>
      <c r="AI84" s="59"/>
      <c r="AJ84" s="59"/>
      <c r="AK84" s="59"/>
      <c r="AL84" s="59"/>
      <c r="AM84" s="59"/>
      <c r="AN84" s="59"/>
      <c r="AO84" s="59"/>
      <c r="AP84" s="59"/>
      <c r="AQ84" s="7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  <c r="BH84" s="59"/>
      <c r="BI84" s="59">
        <v>47</v>
      </c>
      <c r="BJ84" s="59"/>
      <c r="BK84" s="59"/>
      <c r="BL84" s="59"/>
      <c r="BM84" s="59"/>
      <c r="BN84" s="59"/>
      <c r="BO84" s="59">
        <v>94</v>
      </c>
      <c r="BP84" s="59"/>
      <c r="BQ84" s="59"/>
      <c r="BR84" s="59"/>
      <c r="BS84" s="59"/>
      <c r="BT84" s="59"/>
      <c r="BU84" s="59"/>
      <c r="BV84" s="59">
        <v>120</v>
      </c>
      <c r="BW84" s="59"/>
      <c r="BX84" s="59"/>
      <c r="BY84" s="59"/>
      <c r="BZ84" s="59"/>
      <c r="CA84" s="59"/>
      <c r="CB84" s="59"/>
      <c r="CC84" s="59"/>
      <c r="CD84" s="59"/>
      <c r="CE84" s="59"/>
      <c r="CF84" s="59"/>
      <c r="CG84" s="59"/>
      <c r="CH84" s="59"/>
      <c r="CI84" s="59"/>
      <c r="CJ84" s="59"/>
      <c r="CK84" s="59">
        <v>34</v>
      </c>
      <c r="CL84" s="217"/>
      <c r="CM84" s="41"/>
      <c r="CN84" s="41"/>
      <c r="CO84" s="41"/>
      <c r="CP84" s="41"/>
      <c r="CQ84" s="41"/>
      <c r="CR84" s="124"/>
      <c r="CS84" s="217">
        <f t="shared" si="8"/>
        <v>432</v>
      </c>
      <c r="CT84" s="41">
        <f t="shared" si="5"/>
        <v>432</v>
      </c>
      <c r="CU84" s="95"/>
      <c r="CV84" s="95"/>
      <c r="CW84" s="83">
        <v>5</v>
      </c>
      <c r="CX84" s="83">
        <v>11</v>
      </c>
    </row>
    <row r="85" spans="1:104" s="83" customFormat="1" ht="14.25" customHeight="1" x14ac:dyDescent="0.25">
      <c r="A85" s="61" t="s">
        <v>146</v>
      </c>
      <c r="B85" s="59" t="s">
        <v>158</v>
      </c>
      <c r="C85" s="123">
        <f t="shared" si="7"/>
        <v>199</v>
      </c>
      <c r="D85" s="257"/>
      <c r="E85" s="111"/>
      <c r="F85" s="111"/>
      <c r="G85" s="79"/>
      <c r="H85" s="79"/>
      <c r="I85" s="329"/>
      <c r="J85" s="59"/>
      <c r="K85" s="64">
        <v>705</v>
      </c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80"/>
      <c r="AC85" s="80"/>
      <c r="AD85" s="80"/>
      <c r="AE85" s="80"/>
      <c r="AF85" s="80"/>
      <c r="AG85" s="80"/>
      <c r="AH85" s="80"/>
      <c r="AI85" s="62"/>
      <c r="AJ85" s="62"/>
      <c r="AK85" s="62"/>
      <c r="AL85" s="62"/>
      <c r="AM85" s="62"/>
      <c r="AN85" s="62"/>
      <c r="AO85" s="62"/>
      <c r="AP85" s="62"/>
      <c r="AQ85" s="80"/>
      <c r="AR85" s="62"/>
      <c r="AS85" s="62"/>
      <c r="AT85" s="62"/>
      <c r="AU85" s="62"/>
      <c r="AV85" s="62"/>
      <c r="AW85" s="62"/>
      <c r="AX85" s="62">
        <v>10</v>
      </c>
      <c r="AY85" s="62"/>
      <c r="AZ85" s="59">
        <v>32</v>
      </c>
      <c r="BA85" s="59"/>
      <c r="BB85" s="59"/>
      <c r="BC85" s="59">
        <v>36</v>
      </c>
      <c r="BD85" s="59"/>
      <c r="BE85" s="59"/>
      <c r="BF85" s="62"/>
      <c r="BG85" s="62"/>
      <c r="BH85" s="62"/>
      <c r="BI85" s="62"/>
      <c r="BJ85" s="62"/>
      <c r="BK85" s="62"/>
      <c r="BL85" s="62"/>
      <c r="BM85" s="62"/>
      <c r="BN85" s="62"/>
      <c r="BO85" s="62">
        <v>110</v>
      </c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396"/>
      <c r="CM85" s="41"/>
      <c r="CN85" s="41"/>
      <c r="CO85" s="41"/>
      <c r="CP85" s="41"/>
      <c r="CQ85" s="41">
        <v>578</v>
      </c>
      <c r="CR85" s="124">
        <v>1017</v>
      </c>
      <c r="CS85" s="217">
        <f t="shared" si="8"/>
        <v>1092</v>
      </c>
      <c r="CT85" s="41">
        <f t="shared" si="5"/>
        <v>2687</v>
      </c>
      <c r="CU85" s="95">
        <v>1</v>
      </c>
      <c r="CV85" s="95">
        <v>47</v>
      </c>
      <c r="CW85" s="83">
        <v>4</v>
      </c>
      <c r="CX85" s="83">
        <v>38</v>
      </c>
    </row>
    <row r="86" spans="1:104" s="83" customFormat="1" ht="14.25" customHeight="1" x14ac:dyDescent="0.25">
      <c r="A86" s="346" t="s">
        <v>312</v>
      </c>
      <c r="B86" s="334" t="s">
        <v>313</v>
      </c>
      <c r="C86" s="335">
        <f t="shared" si="7"/>
        <v>0</v>
      </c>
      <c r="D86" s="336"/>
      <c r="E86" s="347"/>
      <c r="F86" s="347"/>
      <c r="G86" s="337"/>
      <c r="H86" s="337"/>
      <c r="I86" s="338"/>
      <c r="J86" s="334"/>
      <c r="K86" s="339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  <c r="AA86" s="340"/>
      <c r="AB86" s="341"/>
      <c r="AC86" s="341"/>
      <c r="AD86" s="341"/>
      <c r="AE86" s="341"/>
      <c r="AF86" s="341"/>
      <c r="AG86" s="341"/>
      <c r="AH86" s="341"/>
      <c r="AI86" s="340"/>
      <c r="AJ86" s="340"/>
      <c r="AK86" s="340"/>
      <c r="AL86" s="340"/>
      <c r="AM86" s="340"/>
      <c r="AN86" s="340"/>
      <c r="AO86" s="340"/>
      <c r="AP86" s="340"/>
      <c r="AQ86" s="341"/>
      <c r="AR86" s="340"/>
      <c r="AS86" s="340"/>
      <c r="AT86" s="340"/>
      <c r="AU86" s="340"/>
      <c r="AV86" s="340"/>
      <c r="AW86" s="340"/>
      <c r="AX86" s="340"/>
      <c r="AY86" s="340"/>
      <c r="AZ86" s="334"/>
      <c r="BA86" s="334"/>
      <c r="BB86" s="334"/>
      <c r="BC86" s="334"/>
      <c r="BD86" s="334"/>
      <c r="BE86" s="334"/>
      <c r="BF86" s="340"/>
      <c r="BG86" s="340"/>
      <c r="BH86" s="340"/>
      <c r="BI86" s="340"/>
      <c r="BJ86" s="340"/>
      <c r="BK86" s="340"/>
      <c r="BL86" s="340"/>
      <c r="BM86" s="340"/>
      <c r="BN86" s="340"/>
      <c r="BO86" s="340"/>
      <c r="BP86" s="340"/>
      <c r="BQ86" s="340"/>
      <c r="BR86" s="340"/>
      <c r="BS86" s="340"/>
      <c r="BT86" s="340"/>
      <c r="BU86" s="340"/>
      <c r="BV86" s="340"/>
      <c r="BW86" s="340"/>
      <c r="BX86" s="340"/>
      <c r="BY86" s="340"/>
      <c r="BZ86" s="340"/>
      <c r="CA86" s="340"/>
      <c r="CB86" s="340"/>
      <c r="CC86" s="340"/>
      <c r="CD86" s="340"/>
      <c r="CE86" s="340"/>
      <c r="CF86" s="340"/>
      <c r="CG86" s="340"/>
      <c r="CH86" s="340"/>
      <c r="CI86" s="340"/>
      <c r="CJ86" s="340"/>
      <c r="CK86" s="340"/>
      <c r="CL86" s="437"/>
      <c r="CM86" s="342"/>
      <c r="CN86" s="342"/>
      <c r="CO86" s="342"/>
      <c r="CP86" s="342"/>
      <c r="CQ86" s="342"/>
      <c r="CR86" s="343"/>
      <c r="CS86" s="344">
        <f t="shared" si="8"/>
        <v>0</v>
      </c>
      <c r="CT86" s="342">
        <f t="shared" si="5"/>
        <v>0</v>
      </c>
      <c r="CU86" s="95"/>
      <c r="CV86" s="95">
        <v>20</v>
      </c>
      <c r="CX86" s="83">
        <v>38</v>
      </c>
    </row>
    <row r="87" spans="1:104" s="83" customFormat="1" ht="14.25" customHeight="1" x14ac:dyDescent="0.25">
      <c r="A87" s="210" t="s">
        <v>265</v>
      </c>
      <c r="B87" s="244" t="s">
        <v>266</v>
      </c>
      <c r="C87" s="123">
        <f t="shared" si="7"/>
        <v>858</v>
      </c>
      <c r="D87" s="258"/>
      <c r="E87" s="239">
        <v>236</v>
      </c>
      <c r="F87" s="239"/>
      <c r="G87" s="240"/>
      <c r="H87" s="240"/>
      <c r="I87" s="332"/>
      <c r="J87" s="73"/>
      <c r="K87" s="114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2"/>
      <c r="AC87" s="242"/>
      <c r="AD87" s="242"/>
      <c r="AE87" s="242"/>
      <c r="AF87" s="242"/>
      <c r="AG87" s="242"/>
      <c r="AH87" s="242"/>
      <c r="AI87" s="241"/>
      <c r="AJ87" s="241"/>
      <c r="AK87" s="241"/>
      <c r="AL87" s="241"/>
      <c r="AM87" s="241"/>
      <c r="AN87" s="241"/>
      <c r="AO87" s="241"/>
      <c r="AP87" s="241"/>
      <c r="AQ87" s="242"/>
      <c r="AR87" s="241"/>
      <c r="AS87" s="241"/>
      <c r="AT87" s="241"/>
      <c r="AU87" s="241"/>
      <c r="AV87" s="241"/>
      <c r="AW87" s="241"/>
      <c r="AX87" s="241"/>
      <c r="AY87" s="241"/>
      <c r="AZ87" s="59"/>
      <c r="BA87" s="73"/>
      <c r="BB87" s="73"/>
      <c r="BC87" s="73"/>
      <c r="BD87" s="73"/>
      <c r="BE87" s="73"/>
      <c r="BF87" s="241"/>
      <c r="BG87" s="241"/>
      <c r="BH87" s="241"/>
      <c r="BI87" s="241"/>
      <c r="BJ87" s="241"/>
      <c r="BK87" s="241"/>
      <c r="BL87" s="241"/>
      <c r="BM87" s="241"/>
      <c r="BN87" s="241"/>
      <c r="BO87" s="241"/>
      <c r="BP87" s="241"/>
      <c r="BQ87" s="241"/>
      <c r="BR87" s="241"/>
      <c r="BS87" s="241"/>
      <c r="BT87" s="241"/>
      <c r="BU87" s="241"/>
      <c r="BV87" s="241"/>
      <c r="BW87" s="241"/>
      <c r="BX87" s="241"/>
      <c r="BY87" s="241"/>
      <c r="BZ87" s="241"/>
      <c r="CA87" s="241"/>
      <c r="CB87" s="241"/>
      <c r="CC87" s="241"/>
      <c r="CD87" s="241"/>
      <c r="CE87" s="241"/>
      <c r="CF87" s="241"/>
      <c r="CG87" s="241"/>
      <c r="CH87" s="241"/>
      <c r="CI87" s="241"/>
      <c r="CJ87" s="241"/>
      <c r="CK87" s="241"/>
      <c r="CL87" s="438"/>
      <c r="CM87" s="243"/>
      <c r="CN87" s="243"/>
      <c r="CO87" s="243"/>
      <c r="CP87" s="243"/>
      <c r="CQ87" s="243"/>
      <c r="CR87" s="203"/>
      <c r="CS87" s="217">
        <f t="shared" si="8"/>
        <v>1094</v>
      </c>
      <c r="CT87" s="243">
        <f t="shared" si="5"/>
        <v>1094</v>
      </c>
      <c r="CU87" s="95">
        <v>3</v>
      </c>
      <c r="CV87" s="95">
        <v>216</v>
      </c>
      <c r="CW87" s="83">
        <v>1</v>
      </c>
      <c r="CX87" s="83">
        <v>210</v>
      </c>
    </row>
    <row r="88" spans="1:104" s="83" customFormat="1" ht="15.75" x14ac:dyDescent="0.25">
      <c r="A88" s="77" t="s">
        <v>69</v>
      </c>
      <c r="B88" s="62" t="s">
        <v>70</v>
      </c>
      <c r="C88" s="123">
        <f t="shared" si="7"/>
        <v>80</v>
      </c>
      <c r="D88" s="257"/>
      <c r="E88" s="111">
        <v>134</v>
      </c>
      <c r="F88" s="111"/>
      <c r="G88" s="79"/>
      <c r="H88" s="79"/>
      <c r="I88" s="329">
        <v>350</v>
      </c>
      <c r="J88" s="59"/>
      <c r="K88" s="64">
        <v>705</v>
      </c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>
        <v>64</v>
      </c>
      <c r="W88" s="62"/>
      <c r="X88" s="62"/>
      <c r="Y88" s="62"/>
      <c r="Z88" s="62"/>
      <c r="AA88" s="62"/>
      <c r="AB88" s="80"/>
      <c r="AC88" s="80"/>
      <c r="AD88" s="80">
        <v>150</v>
      </c>
      <c r="AE88" s="80"/>
      <c r="AF88" s="80"/>
      <c r="AG88" s="80">
        <v>175</v>
      </c>
      <c r="AH88" s="80">
        <v>146</v>
      </c>
      <c r="AI88" s="62"/>
      <c r="AJ88" s="62"/>
      <c r="AK88" s="62">
        <v>114</v>
      </c>
      <c r="AL88" s="62"/>
      <c r="AM88" s="62"/>
      <c r="AN88" s="62"/>
      <c r="AO88" s="62"/>
      <c r="AP88" s="62">
        <v>140</v>
      </c>
      <c r="AQ88" s="80">
        <v>124</v>
      </c>
      <c r="AR88" s="62"/>
      <c r="AS88" s="62"/>
      <c r="AT88" s="62">
        <v>220</v>
      </c>
      <c r="AU88" s="62"/>
      <c r="AV88" s="62">
        <v>290</v>
      </c>
      <c r="AW88" s="62"/>
      <c r="AX88" s="62"/>
      <c r="AY88" s="62"/>
      <c r="AZ88" s="59"/>
      <c r="BA88" s="59"/>
      <c r="BB88" s="59"/>
      <c r="BC88" s="59">
        <v>80</v>
      </c>
      <c r="BD88" s="59"/>
      <c r="BE88" s="59">
        <v>125</v>
      </c>
      <c r="BF88" s="62"/>
      <c r="BG88" s="62"/>
      <c r="BH88" s="62"/>
      <c r="BI88" s="62">
        <v>40</v>
      </c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396"/>
      <c r="CM88" s="41"/>
      <c r="CN88" s="41"/>
      <c r="CO88" s="41"/>
      <c r="CP88" s="41"/>
      <c r="CQ88" s="41">
        <v>1495</v>
      </c>
      <c r="CR88" s="124">
        <v>691</v>
      </c>
      <c r="CS88" s="217">
        <f t="shared" si="8"/>
        <v>2937</v>
      </c>
      <c r="CT88" s="41">
        <f t="shared" si="5"/>
        <v>5123</v>
      </c>
      <c r="CU88" s="95">
        <v>1</v>
      </c>
      <c r="CV88" s="95">
        <v>80</v>
      </c>
      <c r="CX88" s="83">
        <v>64</v>
      </c>
    </row>
    <row r="89" spans="1:104" s="83" customFormat="1" ht="14.25" customHeight="1" x14ac:dyDescent="0.25">
      <c r="A89" s="65" t="s">
        <v>114</v>
      </c>
      <c r="B89" s="292" t="s">
        <v>115</v>
      </c>
      <c r="C89" s="123">
        <f t="shared" si="7"/>
        <v>350</v>
      </c>
      <c r="D89" s="257"/>
      <c r="E89" s="111"/>
      <c r="F89" s="111"/>
      <c r="G89" s="79"/>
      <c r="H89" s="79"/>
      <c r="I89" s="329">
        <v>328</v>
      </c>
      <c r="J89" s="59"/>
      <c r="K89" s="64">
        <v>650</v>
      </c>
      <c r="L89" s="62"/>
      <c r="M89" s="62"/>
      <c r="N89" s="62"/>
      <c r="O89" s="62"/>
      <c r="P89" s="62"/>
      <c r="Q89" s="62"/>
      <c r="R89" s="62"/>
      <c r="S89" s="62"/>
      <c r="T89" s="62"/>
      <c r="U89" s="62">
        <v>185</v>
      </c>
      <c r="V89" s="62"/>
      <c r="W89" s="62"/>
      <c r="X89" s="62"/>
      <c r="Y89" s="62"/>
      <c r="Z89" s="62"/>
      <c r="AA89" s="62"/>
      <c r="AB89" s="80"/>
      <c r="AC89" s="80"/>
      <c r="AD89" s="80"/>
      <c r="AE89" s="80"/>
      <c r="AF89" s="80"/>
      <c r="AG89" s="80"/>
      <c r="AH89" s="80"/>
      <c r="AI89" s="62"/>
      <c r="AJ89" s="62"/>
      <c r="AK89" s="62"/>
      <c r="AL89" s="62"/>
      <c r="AM89" s="62"/>
      <c r="AN89" s="62"/>
      <c r="AO89" s="62"/>
      <c r="AP89" s="62"/>
      <c r="AQ89" s="80"/>
      <c r="AR89" s="62"/>
      <c r="AS89" s="62"/>
      <c r="AT89" s="62"/>
      <c r="AU89" s="62"/>
      <c r="AV89" s="62">
        <v>195</v>
      </c>
      <c r="AW89" s="62"/>
      <c r="AX89" s="62"/>
      <c r="AY89" s="62"/>
      <c r="AZ89" s="59">
        <v>142</v>
      </c>
      <c r="BA89" s="59"/>
      <c r="BB89" s="59"/>
      <c r="BC89" s="59">
        <v>142</v>
      </c>
      <c r="BD89" s="59"/>
      <c r="BE89" s="59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>
        <v>1060</v>
      </c>
      <c r="BT89" s="62"/>
      <c r="BU89" s="62">
        <v>340</v>
      </c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396"/>
      <c r="CM89" s="41"/>
      <c r="CN89" s="41" t="s">
        <v>66</v>
      </c>
      <c r="CO89" s="41">
        <v>7068</v>
      </c>
      <c r="CP89" s="41">
        <v>5525</v>
      </c>
      <c r="CQ89" s="41">
        <v>5067</v>
      </c>
      <c r="CR89" s="124">
        <v>4872</v>
      </c>
      <c r="CS89" s="217">
        <f t="shared" si="8"/>
        <v>3392</v>
      </c>
      <c r="CT89" s="41">
        <f t="shared" si="5"/>
        <v>25924</v>
      </c>
      <c r="CU89" s="95">
        <v>2</v>
      </c>
      <c r="CV89" s="95">
        <v>73</v>
      </c>
      <c r="CW89" s="83">
        <v>3</v>
      </c>
      <c r="CX89" s="83">
        <v>68</v>
      </c>
    </row>
    <row r="90" spans="1:104" s="83" customFormat="1" ht="15.75" x14ac:dyDescent="0.25">
      <c r="A90" s="59" t="s">
        <v>127</v>
      </c>
      <c r="B90" s="292" t="s">
        <v>128</v>
      </c>
      <c r="C90" s="123">
        <f t="shared" si="7"/>
        <v>344</v>
      </c>
      <c r="D90" s="257"/>
      <c r="E90" s="111">
        <v>40</v>
      </c>
      <c r="F90" s="111"/>
      <c r="G90" s="79"/>
      <c r="H90" s="79"/>
      <c r="I90" s="329"/>
      <c r="J90" s="59"/>
      <c r="K90" s="64"/>
      <c r="L90" s="62"/>
      <c r="M90" s="62"/>
      <c r="N90" s="62"/>
      <c r="O90" s="62"/>
      <c r="P90" s="62"/>
      <c r="Q90" s="62"/>
      <c r="R90" s="62"/>
      <c r="S90" s="62">
        <v>284</v>
      </c>
      <c r="T90" s="62"/>
      <c r="U90" s="62">
        <v>185</v>
      </c>
      <c r="V90" s="62"/>
      <c r="W90" s="62"/>
      <c r="X90" s="62"/>
      <c r="Y90" s="62"/>
      <c r="Z90" s="62"/>
      <c r="AA90" s="62"/>
      <c r="AB90" s="80"/>
      <c r="AC90" s="80"/>
      <c r="AD90" s="80">
        <v>150</v>
      </c>
      <c r="AE90" s="80"/>
      <c r="AF90" s="80"/>
      <c r="AG90" s="80"/>
      <c r="AH90" s="80">
        <v>146</v>
      </c>
      <c r="AI90" s="62"/>
      <c r="AJ90" s="62"/>
      <c r="AK90" s="62">
        <v>114</v>
      </c>
      <c r="AL90" s="62"/>
      <c r="AM90" s="62"/>
      <c r="AN90" s="62"/>
      <c r="AO90" s="62"/>
      <c r="AP90" s="62"/>
      <c r="AQ90" s="80"/>
      <c r="AR90" s="62"/>
      <c r="AS90" s="62"/>
      <c r="AT90" s="62">
        <v>209</v>
      </c>
      <c r="AU90" s="62"/>
      <c r="AV90" s="62">
        <v>236</v>
      </c>
      <c r="AW90" s="62"/>
      <c r="AX90" s="62"/>
      <c r="AY90" s="62">
        <v>102</v>
      </c>
      <c r="AZ90" s="59">
        <v>43</v>
      </c>
      <c r="BA90" s="59"/>
      <c r="BB90" s="59"/>
      <c r="BC90" s="59">
        <v>43</v>
      </c>
      <c r="BD90" s="59">
        <v>106</v>
      </c>
      <c r="BE90" s="59"/>
      <c r="BF90" s="62"/>
      <c r="BG90" s="62"/>
      <c r="BH90" s="62"/>
      <c r="BI90" s="62">
        <v>80</v>
      </c>
      <c r="BJ90" s="62"/>
      <c r="BK90" s="62"/>
      <c r="BL90" s="62">
        <v>61</v>
      </c>
      <c r="BM90" s="62"/>
      <c r="BN90" s="62"/>
      <c r="BO90" s="62"/>
      <c r="BP90" s="62"/>
      <c r="BQ90" s="62"/>
      <c r="BR90" s="62"/>
      <c r="BS90" s="62"/>
      <c r="BT90" s="62"/>
      <c r="BU90" s="62"/>
      <c r="BV90" s="62">
        <v>149</v>
      </c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396"/>
      <c r="CM90" s="41"/>
      <c r="CN90" s="41"/>
      <c r="CO90" s="41"/>
      <c r="CP90" s="41"/>
      <c r="CQ90" s="41">
        <v>2625</v>
      </c>
      <c r="CR90" s="124">
        <v>3014</v>
      </c>
      <c r="CS90" s="217">
        <f t="shared" si="8"/>
        <v>2292</v>
      </c>
      <c r="CT90" s="41">
        <f t="shared" si="5"/>
        <v>7931</v>
      </c>
      <c r="CU90" s="95">
        <v>3</v>
      </c>
      <c r="CV90" s="95">
        <v>43</v>
      </c>
      <c r="CW90" s="83">
        <v>5</v>
      </c>
      <c r="CX90" s="83">
        <v>43</v>
      </c>
    </row>
    <row r="91" spans="1:104" s="83" customFormat="1" ht="15.75" x14ac:dyDescent="0.25">
      <c r="A91" s="62" t="s">
        <v>46</v>
      </c>
      <c r="B91" s="62" t="s">
        <v>47</v>
      </c>
      <c r="C91" s="123">
        <f t="shared" si="7"/>
        <v>0</v>
      </c>
      <c r="D91" s="255"/>
      <c r="E91" s="111"/>
      <c r="F91" s="111"/>
      <c r="G91" s="59">
        <v>189</v>
      </c>
      <c r="H91" s="59"/>
      <c r="I91" s="331"/>
      <c r="J91" s="59"/>
      <c r="K91" s="64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79"/>
      <c r="AC91" s="79"/>
      <c r="AD91" s="79"/>
      <c r="AE91" s="79"/>
      <c r="AF91" s="79"/>
      <c r="AG91" s="79"/>
      <c r="AH91" s="79"/>
      <c r="AI91" s="59"/>
      <c r="AJ91" s="59"/>
      <c r="AK91" s="59"/>
      <c r="AL91" s="59"/>
      <c r="AM91" s="59"/>
      <c r="AN91" s="59"/>
      <c r="AO91" s="59"/>
      <c r="AP91" s="59"/>
      <c r="AQ91" s="79"/>
      <c r="AR91" s="59">
        <v>569</v>
      </c>
      <c r="AS91" s="59"/>
      <c r="AT91" s="59"/>
      <c r="AU91" s="59"/>
      <c r="AV91" s="59">
        <v>90</v>
      </c>
      <c r="AW91" s="59"/>
      <c r="AX91" s="59"/>
      <c r="AY91" s="59"/>
      <c r="AZ91" s="59"/>
      <c r="BA91" s="59"/>
      <c r="BB91" s="59"/>
      <c r="BC91" s="59">
        <v>208</v>
      </c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9"/>
      <c r="BS91" s="59">
        <v>1146</v>
      </c>
      <c r="BT91" s="59"/>
      <c r="BU91" s="59"/>
      <c r="BV91" s="59"/>
      <c r="BW91" s="59"/>
      <c r="BX91" s="59"/>
      <c r="BY91" s="59"/>
      <c r="BZ91" s="59"/>
      <c r="CA91" s="59"/>
      <c r="CB91" s="59"/>
      <c r="CC91" s="59"/>
      <c r="CD91" s="59"/>
      <c r="CE91" s="59"/>
      <c r="CF91" s="59"/>
      <c r="CG91" s="59"/>
      <c r="CH91" s="59"/>
      <c r="CI91" s="59"/>
      <c r="CJ91" s="59"/>
      <c r="CK91" s="59"/>
      <c r="CL91" s="217"/>
      <c r="CM91" s="41"/>
      <c r="CN91" s="41"/>
      <c r="CO91" s="41"/>
      <c r="CP91" s="41"/>
      <c r="CQ91" s="41">
        <v>1081</v>
      </c>
      <c r="CR91" s="124">
        <v>386</v>
      </c>
      <c r="CS91" s="217">
        <f t="shared" si="8"/>
        <v>2202</v>
      </c>
      <c r="CT91" s="41">
        <f t="shared" si="5"/>
        <v>3669</v>
      </c>
      <c r="CU91" s="95"/>
      <c r="CV91" s="95">
        <v>186</v>
      </c>
      <c r="CX91" s="83">
        <v>190</v>
      </c>
    </row>
    <row r="92" spans="1:104" s="83" customFormat="1" ht="15.75" x14ac:dyDescent="0.25">
      <c r="A92" s="62" t="s">
        <v>77</v>
      </c>
      <c r="B92" s="292" t="s">
        <v>76</v>
      </c>
      <c r="C92" s="123">
        <f>SUM(CV92*CU92+CW92*CX92+CY92*CZ92)</f>
        <v>105</v>
      </c>
      <c r="D92" s="255"/>
      <c r="E92" s="111">
        <v>76</v>
      </c>
      <c r="F92" s="111"/>
      <c r="G92" s="59"/>
      <c r="H92" s="59"/>
      <c r="I92" s="331"/>
      <c r="J92" s="59"/>
      <c r="K92" s="64">
        <v>778</v>
      </c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79"/>
      <c r="AC92" s="79"/>
      <c r="AD92" s="79"/>
      <c r="AE92" s="79"/>
      <c r="AF92" s="79"/>
      <c r="AG92" s="79"/>
      <c r="AH92" s="79"/>
      <c r="AI92" s="59"/>
      <c r="AJ92" s="59"/>
      <c r="AK92" s="59"/>
      <c r="AL92" s="59"/>
      <c r="AM92" s="59"/>
      <c r="AN92" s="59"/>
      <c r="AO92" s="59"/>
      <c r="AP92" s="59"/>
      <c r="AQ92" s="7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>
        <v>25</v>
      </c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9"/>
      <c r="BS92" s="59"/>
      <c r="BT92" s="59"/>
      <c r="BU92" s="59"/>
      <c r="BV92" s="59">
        <v>116</v>
      </c>
      <c r="BW92" s="59"/>
      <c r="BX92" s="59"/>
      <c r="BY92" s="59"/>
      <c r="BZ92" s="59"/>
      <c r="CA92" s="59"/>
      <c r="CB92" s="59"/>
      <c r="CC92" s="59"/>
      <c r="CD92" s="59"/>
      <c r="CE92" s="59"/>
      <c r="CF92" s="59"/>
      <c r="CG92" s="59"/>
      <c r="CH92" s="59"/>
      <c r="CI92" s="59"/>
      <c r="CJ92" s="59"/>
      <c r="CK92" s="59">
        <v>22</v>
      </c>
      <c r="CL92" s="217"/>
      <c r="CM92" s="41"/>
      <c r="CN92" s="41"/>
      <c r="CO92" s="41"/>
      <c r="CP92" s="41"/>
      <c r="CQ92" s="41">
        <v>652</v>
      </c>
      <c r="CR92" s="124">
        <v>1681</v>
      </c>
      <c r="CS92" s="217">
        <f t="shared" si="8"/>
        <v>1122</v>
      </c>
      <c r="CT92" s="41">
        <f t="shared" si="5"/>
        <v>3455</v>
      </c>
      <c r="CU92" s="95">
        <v>2</v>
      </c>
      <c r="CV92" s="95">
        <v>25</v>
      </c>
      <c r="CW92" s="83">
        <v>2</v>
      </c>
      <c r="CX92" s="83">
        <v>26</v>
      </c>
      <c r="CY92" s="83">
        <v>1</v>
      </c>
      <c r="CZ92" s="83">
        <v>3</v>
      </c>
    </row>
    <row r="93" spans="1:104" s="83" customFormat="1" ht="15.75" x14ac:dyDescent="0.25">
      <c r="A93" s="82" t="s">
        <v>138</v>
      </c>
      <c r="B93" s="62" t="s">
        <v>139</v>
      </c>
      <c r="C93" s="123">
        <f t="shared" si="7"/>
        <v>59</v>
      </c>
      <c r="D93" s="255">
        <v>165</v>
      </c>
      <c r="E93" s="111"/>
      <c r="F93" s="111"/>
      <c r="G93" s="59"/>
      <c r="H93" s="59"/>
      <c r="I93" s="331"/>
      <c r="J93" s="59"/>
      <c r="K93" s="64"/>
      <c r="L93" s="59"/>
      <c r="M93" s="59"/>
      <c r="N93" s="59"/>
      <c r="O93" s="59"/>
      <c r="P93" s="59"/>
      <c r="Q93" s="59">
        <v>40</v>
      </c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79"/>
      <c r="AC93" s="79"/>
      <c r="AD93" s="79"/>
      <c r="AE93" s="79"/>
      <c r="AF93" s="79"/>
      <c r="AG93" s="79"/>
      <c r="AH93" s="79">
        <v>146</v>
      </c>
      <c r="AI93" s="59"/>
      <c r="AJ93" s="59"/>
      <c r="AK93" s="59"/>
      <c r="AL93" s="59"/>
      <c r="AM93" s="59"/>
      <c r="AN93" s="59"/>
      <c r="AO93" s="59"/>
      <c r="AP93" s="59"/>
      <c r="AQ93" s="79">
        <v>125</v>
      </c>
      <c r="AR93" s="59"/>
      <c r="AS93" s="59"/>
      <c r="AT93" s="59">
        <v>216</v>
      </c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>
        <v>20</v>
      </c>
      <c r="BH93" s="59"/>
      <c r="BI93" s="59">
        <v>35</v>
      </c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217"/>
      <c r="CM93" s="41"/>
      <c r="CN93" s="41"/>
      <c r="CO93" s="41"/>
      <c r="CP93" s="41"/>
      <c r="CQ93" s="41">
        <v>562</v>
      </c>
      <c r="CR93" s="124">
        <v>1002</v>
      </c>
      <c r="CS93" s="217">
        <f t="shared" si="8"/>
        <v>806</v>
      </c>
      <c r="CT93" s="41">
        <f t="shared" si="5"/>
        <v>2370</v>
      </c>
      <c r="CU93" s="95">
        <v>2</v>
      </c>
      <c r="CV93" s="95">
        <v>22</v>
      </c>
      <c r="CW93" s="83">
        <v>1</v>
      </c>
      <c r="CX93" s="83">
        <v>15</v>
      </c>
    </row>
    <row r="94" spans="1:104" s="83" customFormat="1" ht="15.75" x14ac:dyDescent="0.25">
      <c r="A94" s="348" t="s">
        <v>169</v>
      </c>
      <c r="B94" s="340" t="s">
        <v>170</v>
      </c>
      <c r="C94" s="335">
        <f t="shared" si="7"/>
        <v>0</v>
      </c>
      <c r="D94" s="349"/>
      <c r="E94" s="347"/>
      <c r="F94" s="347"/>
      <c r="G94" s="334"/>
      <c r="H94" s="334"/>
      <c r="I94" s="350"/>
      <c r="J94" s="334"/>
      <c r="K94" s="339"/>
      <c r="L94" s="334"/>
      <c r="M94" s="334"/>
      <c r="N94" s="334"/>
      <c r="O94" s="334"/>
      <c r="P94" s="334"/>
      <c r="Q94" s="334"/>
      <c r="R94" s="334"/>
      <c r="S94" s="334"/>
      <c r="T94" s="334"/>
      <c r="U94" s="334"/>
      <c r="V94" s="334"/>
      <c r="W94" s="334"/>
      <c r="X94" s="334"/>
      <c r="Y94" s="334"/>
      <c r="Z94" s="334"/>
      <c r="AA94" s="334"/>
      <c r="AB94" s="337"/>
      <c r="AC94" s="337"/>
      <c r="AD94" s="337"/>
      <c r="AE94" s="337"/>
      <c r="AF94" s="337"/>
      <c r="AG94" s="337"/>
      <c r="AH94" s="337"/>
      <c r="AI94" s="334"/>
      <c r="AJ94" s="334"/>
      <c r="AK94" s="334"/>
      <c r="AL94" s="334"/>
      <c r="AM94" s="334"/>
      <c r="AN94" s="334"/>
      <c r="AO94" s="334"/>
      <c r="AP94" s="334"/>
      <c r="AQ94" s="337"/>
      <c r="AR94" s="334"/>
      <c r="AS94" s="334"/>
      <c r="AT94" s="334"/>
      <c r="AU94" s="334"/>
      <c r="AV94" s="334"/>
      <c r="AW94" s="334"/>
      <c r="AX94" s="334"/>
      <c r="AY94" s="334"/>
      <c r="AZ94" s="334"/>
      <c r="BA94" s="334"/>
      <c r="BB94" s="334"/>
      <c r="BC94" s="334"/>
      <c r="BD94" s="334"/>
      <c r="BE94" s="334"/>
      <c r="BF94" s="334"/>
      <c r="BG94" s="334"/>
      <c r="BH94" s="334"/>
      <c r="BI94" s="334"/>
      <c r="BJ94" s="334"/>
      <c r="BK94" s="334"/>
      <c r="BL94" s="334"/>
      <c r="BM94" s="334"/>
      <c r="BN94" s="334"/>
      <c r="BO94" s="334"/>
      <c r="BP94" s="334"/>
      <c r="BQ94" s="334"/>
      <c r="BR94" s="334"/>
      <c r="BS94" s="334"/>
      <c r="BT94" s="334"/>
      <c r="BU94" s="334"/>
      <c r="BV94" s="334"/>
      <c r="BW94" s="334"/>
      <c r="BX94" s="334"/>
      <c r="BY94" s="334"/>
      <c r="BZ94" s="334"/>
      <c r="CA94" s="334"/>
      <c r="CB94" s="334"/>
      <c r="CC94" s="334"/>
      <c r="CD94" s="334"/>
      <c r="CE94" s="334"/>
      <c r="CF94" s="334"/>
      <c r="CG94" s="334"/>
      <c r="CH94" s="334"/>
      <c r="CI94" s="334"/>
      <c r="CJ94" s="334"/>
      <c r="CK94" s="334"/>
      <c r="CL94" s="344"/>
      <c r="CM94" s="342"/>
      <c r="CN94" s="342"/>
      <c r="CO94" s="342"/>
      <c r="CP94" s="342"/>
      <c r="CQ94" s="342"/>
      <c r="CR94" s="343">
        <v>0</v>
      </c>
      <c r="CS94" s="344">
        <f t="shared" si="8"/>
        <v>0</v>
      </c>
      <c r="CT94" s="342">
        <f t="shared" si="5"/>
        <v>0</v>
      </c>
      <c r="CU94" s="95"/>
      <c r="CV94" s="95">
        <v>47</v>
      </c>
      <c r="CX94" s="83">
        <v>32</v>
      </c>
    </row>
    <row r="95" spans="1:104" s="83" customFormat="1" ht="15.75" x14ac:dyDescent="0.25">
      <c r="A95" s="62" t="s">
        <v>125</v>
      </c>
      <c r="B95" s="62" t="s">
        <v>126</v>
      </c>
      <c r="C95" s="123">
        <f t="shared" si="7"/>
        <v>21</v>
      </c>
      <c r="D95" s="255"/>
      <c r="E95" s="111">
        <v>90</v>
      </c>
      <c r="F95" s="111"/>
      <c r="G95" s="59"/>
      <c r="H95" s="59"/>
      <c r="I95" s="331"/>
      <c r="J95" s="59"/>
      <c r="K95" s="64">
        <v>806</v>
      </c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79"/>
      <c r="AC95" s="79"/>
      <c r="AD95" s="79"/>
      <c r="AE95" s="79"/>
      <c r="AF95" s="79"/>
      <c r="AG95" s="79"/>
      <c r="AH95" s="79"/>
      <c r="AI95" s="59"/>
      <c r="AJ95" s="59"/>
      <c r="AK95" s="59"/>
      <c r="AL95" s="59"/>
      <c r="AM95" s="59"/>
      <c r="AN95" s="59"/>
      <c r="AO95" s="59"/>
      <c r="AP95" s="59"/>
      <c r="AQ95" s="79"/>
      <c r="AR95" s="59"/>
      <c r="AS95" s="59"/>
      <c r="AT95" s="59"/>
      <c r="AU95" s="59"/>
      <c r="AV95" s="59">
        <v>256</v>
      </c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  <c r="BH95" s="59"/>
      <c r="BI95" s="59">
        <v>40</v>
      </c>
      <c r="BJ95" s="59"/>
      <c r="BK95" s="59"/>
      <c r="BL95" s="59"/>
      <c r="BM95" s="59"/>
      <c r="BN95" s="59"/>
      <c r="BO95" s="59"/>
      <c r="BP95" s="59"/>
      <c r="BQ95" s="59"/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/>
      <c r="CC95" s="59"/>
      <c r="CD95" s="59"/>
      <c r="CE95" s="59"/>
      <c r="CF95" s="59"/>
      <c r="CG95" s="59"/>
      <c r="CH95" s="59"/>
      <c r="CI95" s="59"/>
      <c r="CJ95" s="59"/>
      <c r="CK95" s="59">
        <v>34</v>
      </c>
      <c r="CL95" s="217"/>
      <c r="CM95" s="41"/>
      <c r="CN95" s="41"/>
      <c r="CO95" s="41"/>
      <c r="CP95" s="41"/>
      <c r="CQ95" s="41"/>
      <c r="CR95" s="124">
        <v>766</v>
      </c>
      <c r="CS95" s="217">
        <f t="shared" si="8"/>
        <v>1247</v>
      </c>
      <c r="CT95" s="41">
        <f t="shared" si="5"/>
        <v>2013</v>
      </c>
      <c r="CU95" s="95"/>
      <c r="CV95" s="95">
        <v>19</v>
      </c>
      <c r="CW95" s="83">
        <v>1</v>
      </c>
      <c r="CX95" s="83">
        <v>21</v>
      </c>
    </row>
    <row r="96" spans="1:104" s="83" customFormat="1" ht="15.75" x14ac:dyDescent="0.25">
      <c r="A96" s="62" t="s">
        <v>160</v>
      </c>
      <c r="B96" s="62" t="s">
        <v>161</v>
      </c>
      <c r="C96" s="123">
        <f t="shared" si="7"/>
        <v>0</v>
      </c>
      <c r="D96" s="255"/>
      <c r="E96" s="111"/>
      <c r="F96" s="111"/>
      <c r="G96" s="59"/>
      <c r="H96" s="59"/>
      <c r="I96" s="331"/>
      <c r="J96" s="59"/>
      <c r="K96" s="64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79"/>
      <c r="AC96" s="79"/>
      <c r="AD96" s="79"/>
      <c r="AE96" s="79"/>
      <c r="AF96" s="79"/>
      <c r="AG96" s="79"/>
      <c r="AH96" s="79"/>
      <c r="AI96" s="59"/>
      <c r="AJ96" s="59"/>
      <c r="AK96" s="59"/>
      <c r="AL96" s="59"/>
      <c r="AM96" s="59"/>
      <c r="AN96" s="59"/>
      <c r="AO96" s="59"/>
      <c r="AP96" s="59"/>
      <c r="AQ96" s="79"/>
      <c r="AR96" s="59"/>
      <c r="AS96" s="59"/>
      <c r="AT96" s="59">
        <v>203</v>
      </c>
      <c r="AU96" s="59"/>
      <c r="AV96" s="59"/>
      <c r="AW96" s="59"/>
      <c r="AX96" s="59"/>
      <c r="AY96" s="59"/>
      <c r="AZ96" s="59">
        <v>48</v>
      </c>
      <c r="BA96" s="59"/>
      <c r="BB96" s="59"/>
      <c r="BC96" s="59"/>
      <c r="BD96" s="59"/>
      <c r="BE96" s="59"/>
      <c r="BF96" s="59"/>
      <c r="BG96" s="59"/>
      <c r="BH96" s="59"/>
      <c r="BI96" s="59"/>
      <c r="BJ96" s="59"/>
      <c r="BK96" s="59"/>
      <c r="BL96" s="59"/>
      <c r="BM96" s="59"/>
      <c r="BN96" s="59"/>
      <c r="BO96" s="59"/>
      <c r="BP96" s="59"/>
      <c r="BQ96" s="59"/>
      <c r="BR96" s="59"/>
      <c r="BS96" s="59"/>
      <c r="BT96" s="59"/>
      <c r="BU96" s="59"/>
      <c r="BV96" s="59"/>
      <c r="BW96" s="59"/>
      <c r="BX96" s="59"/>
      <c r="BY96" s="59"/>
      <c r="BZ96" s="59"/>
      <c r="CA96" s="59"/>
      <c r="CB96" s="59"/>
      <c r="CC96" s="59"/>
      <c r="CD96" s="59"/>
      <c r="CE96" s="59"/>
      <c r="CF96" s="59"/>
      <c r="CG96" s="59"/>
      <c r="CH96" s="59"/>
      <c r="CI96" s="59"/>
      <c r="CJ96" s="59"/>
      <c r="CK96" s="59"/>
      <c r="CL96" s="217"/>
      <c r="CM96" s="41"/>
      <c r="CN96" s="41"/>
      <c r="CO96" s="41"/>
      <c r="CP96" s="41"/>
      <c r="CQ96" s="41"/>
      <c r="CR96" s="124">
        <v>711</v>
      </c>
      <c r="CS96" s="217">
        <f t="shared" si="8"/>
        <v>251</v>
      </c>
      <c r="CT96" s="41">
        <f t="shared" si="5"/>
        <v>962</v>
      </c>
      <c r="CU96" s="95"/>
      <c r="CV96" s="95">
        <v>48</v>
      </c>
      <c r="CX96" s="83">
        <v>54</v>
      </c>
    </row>
    <row r="97" spans="1:110" s="83" customFormat="1" ht="15.75" x14ac:dyDescent="0.25">
      <c r="A97" s="226" t="s">
        <v>287</v>
      </c>
      <c r="B97" s="208" t="s">
        <v>288</v>
      </c>
      <c r="C97" s="123">
        <f t="shared" si="7"/>
        <v>0</v>
      </c>
      <c r="D97" s="255"/>
      <c r="E97" s="111"/>
      <c r="F97" s="111"/>
      <c r="G97" s="59"/>
      <c r="H97" s="59"/>
      <c r="I97" s="331"/>
      <c r="J97" s="59"/>
      <c r="K97" s="64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79"/>
      <c r="AC97" s="79"/>
      <c r="AD97" s="79"/>
      <c r="AE97" s="79"/>
      <c r="AF97" s="79"/>
      <c r="AG97" s="79"/>
      <c r="AH97" s="79"/>
      <c r="AI97" s="59"/>
      <c r="AJ97" s="59"/>
      <c r="AK97" s="59"/>
      <c r="AL97" s="59"/>
      <c r="AM97" s="59"/>
      <c r="AN97" s="59"/>
      <c r="AO97" s="59"/>
      <c r="AP97" s="59"/>
      <c r="AQ97" s="7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>
        <v>5</v>
      </c>
      <c r="BD97" s="59"/>
      <c r="BE97" s="59"/>
      <c r="BF97" s="59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9"/>
      <c r="BS97" s="59"/>
      <c r="BT97" s="59"/>
      <c r="BU97" s="59"/>
      <c r="BV97" s="59"/>
      <c r="BW97" s="59"/>
      <c r="BX97" s="59"/>
      <c r="BY97" s="59"/>
      <c r="BZ97" s="59"/>
      <c r="CA97" s="59"/>
      <c r="CB97" s="59"/>
      <c r="CC97" s="59"/>
      <c r="CD97" s="59"/>
      <c r="CE97" s="59"/>
      <c r="CF97" s="59"/>
      <c r="CG97" s="59"/>
      <c r="CH97" s="59"/>
      <c r="CI97" s="59"/>
      <c r="CJ97" s="59"/>
      <c r="CK97" s="59"/>
      <c r="CL97" s="217"/>
      <c r="CM97" s="41"/>
      <c r="CN97" s="41"/>
      <c r="CO97" s="41"/>
      <c r="CP97" s="41"/>
      <c r="CQ97" s="41"/>
      <c r="CR97" s="124"/>
      <c r="CS97" s="217">
        <f t="shared" si="8"/>
        <v>5</v>
      </c>
      <c r="CT97" s="41">
        <f t="shared" si="5"/>
        <v>5</v>
      </c>
      <c r="CU97" s="95"/>
      <c r="CV97" s="95">
        <v>5</v>
      </c>
      <c r="CX97" s="83">
        <v>8</v>
      </c>
    </row>
    <row r="98" spans="1:110" s="83" customFormat="1" ht="15.75" x14ac:dyDescent="0.25">
      <c r="A98" s="62" t="s">
        <v>285</v>
      </c>
      <c r="B98" s="62" t="s">
        <v>286</v>
      </c>
      <c r="C98" s="123">
        <f>SUM(CV98*CU98+CW98*CX98)</f>
        <v>0</v>
      </c>
      <c r="D98" s="255"/>
      <c r="E98" s="111"/>
      <c r="F98" s="111"/>
      <c r="G98" s="59"/>
      <c r="H98" s="59"/>
      <c r="I98" s="331"/>
      <c r="J98" s="59"/>
      <c r="K98" s="64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79"/>
      <c r="AC98" s="79"/>
      <c r="AD98" s="79"/>
      <c r="AE98" s="79"/>
      <c r="AF98" s="79"/>
      <c r="AG98" s="79"/>
      <c r="AH98" s="79"/>
      <c r="AI98" s="59"/>
      <c r="AJ98" s="59"/>
      <c r="AK98" s="59"/>
      <c r="AL98" s="59"/>
      <c r="AM98" s="59"/>
      <c r="AN98" s="59"/>
      <c r="AO98" s="59"/>
      <c r="AP98" s="59"/>
      <c r="AQ98" s="79">
        <v>150</v>
      </c>
      <c r="AR98" s="59"/>
      <c r="AS98" s="59"/>
      <c r="AT98" s="59"/>
      <c r="AU98" s="59"/>
      <c r="AV98" s="59"/>
      <c r="AW98" s="59"/>
      <c r="AX98" s="59"/>
      <c r="AY98" s="59"/>
      <c r="AZ98" s="59">
        <v>40</v>
      </c>
      <c r="BA98" s="59"/>
      <c r="BB98" s="59"/>
      <c r="BC98" s="59"/>
      <c r="BD98" s="59"/>
      <c r="BE98" s="59"/>
      <c r="BF98" s="59"/>
      <c r="BG98" s="59"/>
      <c r="BH98" s="59"/>
      <c r="BI98" s="59">
        <v>80</v>
      </c>
      <c r="BJ98" s="59"/>
      <c r="BK98" s="59"/>
      <c r="BL98" s="59"/>
      <c r="BM98" s="59"/>
      <c r="BN98" s="59"/>
      <c r="BO98" s="59"/>
      <c r="BP98" s="59"/>
      <c r="BQ98" s="59"/>
      <c r="BR98" s="59"/>
      <c r="BS98" s="59"/>
      <c r="BT98" s="59"/>
      <c r="BU98" s="59"/>
      <c r="BV98" s="59"/>
      <c r="BW98" s="59"/>
      <c r="BX98" s="59"/>
      <c r="BY98" s="59"/>
      <c r="BZ98" s="59"/>
      <c r="CA98" s="59"/>
      <c r="CB98" s="59"/>
      <c r="CC98" s="59"/>
      <c r="CD98" s="59"/>
      <c r="CE98" s="59"/>
      <c r="CF98" s="59"/>
      <c r="CG98" s="59"/>
      <c r="CH98" s="59"/>
      <c r="CI98" s="59"/>
      <c r="CJ98" s="59"/>
      <c r="CK98" s="59"/>
      <c r="CL98" s="217"/>
      <c r="CM98" s="41"/>
      <c r="CN98" s="41"/>
      <c r="CO98" s="41"/>
      <c r="CP98" s="41"/>
      <c r="CQ98" s="41"/>
      <c r="CR98" s="124"/>
      <c r="CS98" s="217">
        <f t="shared" si="8"/>
        <v>270</v>
      </c>
      <c r="CT98" s="41">
        <f>SUM(CM98:CS98)</f>
        <v>270</v>
      </c>
      <c r="CU98" s="95"/>
      <c r="CV98" s="95">
        <v>14</v>
      </c>
      <c r="CX98" s="83">
        <v>19</v>
      </c>
    </row>
    <row r="99" spans="1:110" s="83" customFormat="1" ht="15.75" x14ac:dyDescent="0.25">
      <c r="A99" s="49" t="s">
        <v>362</v>
      </c>
      <c r="B99" s="213" t="s">
        <v>361</v>
      </c>
      <c r="C99" s="123">
        <f>SUM(CV99*CU99+CW99*CX99)</f>
        <v>80</v>
      </c>
      <c r="D99" s="255"/>
      <c r="E99" s="111">
        <v>102</v>
      </c>
      <c r="F99" s="111"/>
      <c r="G99" s="59"/>
      <c r="H99" s="59"/>
      <c r="I99" s="331"/>
      <c r="J99" s="59"/>
      <c r="K99" s="64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79"/>
      <c r="AC99" s="79"/>
      <c r="AD99" s="79"/>
      <c r="AE99" s="79"/>
      <c r="AF99" s="79"/>
      <c r="AG99" s="79"/>
      <c r="AH99" s="79"/>
      <c r="AI99" s="59"/>
      <c r="AJ99" s="59"/>
      <c r="AK99" s="59"/>
      <c r="AL99" s="59"/>
      <c r="AM99" s="59"/>
      <c r="AN99" s="59"/>
      <c r="AO99" s="59"/>
      <c r="AP99" s="59"/>
      <c r="AQ99" s="7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9"/>
      <c r="BS99" s="59"/>
      <c r="BT99" s="59"/>
      <c r="BU99" s="59"/>
      <c r="BV99" s="59"/>
      <c r="BW99" s="59"/>
      <c r="BX99" s="59"/>
      <c r="BY99" s="59"/>
      <c r="BZ99" s="59"/>
      <c r="CA99" s="59"/>
      <c r="CB99" s="59"/>
      <c r="CC99" s="59"/>
      <c r="CD99" s="59"/>
      <c r="CE99" s="59"/>
      <c r="CF99" s="59"/>
      <c r="CG99" s="59"/>
      <c r="CH99" s="59"/>
      <c r="CI99" s="59"/>
      <c r="CJ99" s="59"/>
      <c r="CK99" s="59">
        <v>37</v>
      </c>
      <c r="CL99" s="217"/>
      <c r="CM99" s="41"/>
      <c r="CN99" s="41"/>
      <c r="CO99" s="41"/>
      <c r="CP99" s="41"/>
      <c r="CQ99" s="41"/>
      <c r="CR99" s="124"/>
      <c r="CS99" s="217">
        <f t="shared" si="8"/>
        <v>219</v>
      </c>
      <c r="CT99" s="41">
        <f>SUM(CM99:CS99)</f>
        <v>219</v>
      </c>
      <c r="CU99" s="95"/>
      <c r="CV99" s="95">
        <v>9</v>
      </c>
      <c r="CW99" s="83">
        <v>4</v>
      </c>
      <c r="CX99" s="83">
        <v>20</v>
      </c>
    </row>
    <row r="100" spans="1:110" s="83" customFormat="1" ht="15.75" x14ac:dyDescent="0.25">
      <c r="A100" s="62" t="s">
        <v>436</v>
      </c>
      <c r="B100" s="62" t="s">
        <v>437</v>
      </c>
      <c r="C100" s="123">
        <f t="shared" si="7"/>
        <v>108</v>
      </c>
      <c r="D100" s="255"/>
      <c r="E100" s="111"/>
      <c r="F100" s="111"/>
      <c r="G100" s="59"/>
      <c r="H100" s="59"/>
      <c r="I100" s="331"/>
      <c r="J100" s="59"/>
      <c r="K100" s="64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79"/>
      <c r="AC100" s="79"/>
      <c r="AD100" s="79"/>
      <c r="AE100" s="79"/>
      <c r="AF100" s="79"/>
      <c r="AG100" s="79"/>
      <c r="AH100" s="79"/>
      <c r="AI100" s="59"/>
      <c r="AJ100" s="59"/>
      <c r="AK100" s="59"/>
      <c r="AL100" s="59"/>
      <c r="AM100" s="59"/>
      <c r="AN100" s="59"/>
      <c r="AO100" s="59"/>
      <c r="AP100" s="59"/>
      <c r="AQ100" s="7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9"/>
      <c r="BS100" s="59"/>
      <c r="BT100" s="59"/>
      <c r="BU100" s="59"/>
      <c r="BV100" s="59"/>
      <c r="BW100" s="59"/>
      <c r="BX100" s="59"/>
      <c r="BY100" s="59"/>
      <c r="BZ100" s="59"/>
      <c r="CA100" s="59"/>
      <c r="CB100" s="59"/>
      <c r="CC100" s="59"/>
      <c r="CD100" s="59"/>
      <c r="CE100" s="59"/>
      <c r="CF100" s="59"/>
      <c r="CG100" s="59"/>
      <c r="CH100" s="59"/>
      <c r="CI100" s="59"/>
      <c r="CJ100" s="59"/>
      <c r="CK100" s="59"/>
      <c r="CL100" s="217"/>
      <c r="CM100" s="41"/>
      <c r="CN100" s="41"/>
      <c r="CO100" s="41"/>
      <c r="CP100" s="41"/>
      <c r="CQ100" s="41"/>
      <c r="CR100" s="124"/>
      <c r="CS100" s="217">
        <f t="shared" si="8"/>
        <v>108</v>
      </c>
      <c r="CT100" s="41">
        <f>SUM(CM100:CS100)</f>
        <v>108</v>
      </c>
      <c r="CU100" s="95"/>
      <c r="CV100" s="95">
        <v>28</v>
      </c>
      <c r="CW100" s="83">
        <v>3</v>
      </c>
      <c r="CX100" s="83">
        <v>36</v>
      </c>
    </row>
    <row r="101" spans="1:110" s="83" customFormat="1" ht="15.75" x14ac:dyDescent="0.25">
      <c r="A101" s="334" t="s">
        <v>73</v>
      </c>
      <c r="B101" s="340" t="s">
        <v>54</v>
      </c>
      <c r="C101" s="335">
        <f t="shared" si="7"/>
        <v>0</v>
      </c>
      <c r="D101" s="349"/>
      <c r="E101" s="347"/>
      <c r="F101" s="347"/>
      <c r="G101" s="334"/>
      <c r="H101" s="334"/>
      <c r="I101" s="350"/>
      <c r="J101" s="334"/>
      <c r="K101" s="339"/>
      <c r="L101" s="334"/>
      <c r="M101" s="334"/>
      <c r="N101" s="334"/>
      <c r="O101" s="334"/>
      <c r="P101" s="334"/>
      <c r="Q101" s="334"/>
      <c r="R101" s="334"/>
      <c r="S101" s="334"/>
      <c r="T101" s="334"/>
      <c r="U101" s="334"/>
      <c r="V101" s="334"/>
      <c r="W101" s="334"/>
      <c r="X101" s="334"/>
      <c r="Y101" s="334"/>
      <c r="Z101" s="334"/>
      <c r="AA101" s="334"/>
      <c r="AB101" s="334"/>
      <c r="AC101" s="334"/>
      <c r="AD101" s="334"/>
      <c r="AE101" s="334"/>
      <c r="AF101" s="334"/>
      <c r="AG101" s="334"/>
      <c r="AH101" s="334"/>
      <c r="AI101" s="334"/>
      <c r="AJ101" s="334"/>
      <c r="AK101" s="334"/>
      <c r="AL101" s="334"/>
      <c r="AM101" s="334"/>
      <c r="AN101" s="334"/>
      <c r="AO101" s="334"/>
      <c r="AP101" s="334"/>
      <c r="AQ101" s="337"/>
      <c r="AR101" s="334"/>
      <c r="AS101" s="334"/>
      <c r="AT101" s="334"/>
      <c r="AU101" s="334"/>
      <c r="AV101" s="334"/>
      <c r="AW101" s="334"/>
      <c r="AX101" s="334"/>
      <c r="AY101" s="334"/>
      <c r="AZ101" s="334"/>
      <c r="BA101" s="334"/>
      <c r="BB101" s="334"/>
      <c r="BC101" s="334"/>
      <c r="BD101" s="334"/>
      <c r="BE101" s="334"/>
      <c r="BF101" s="334"/>
      <c r="BG101" s="334"/>
      <c r="BH101" s="334"/>
      <c r="BI101" s="334"/>
      <c r="BJ101" s="334"/>
      <c r="BK101" s="334"/>
      <c r="BL101" s="334"/>
      <c r="BM101" s="334"/>
      <c r="BN101" s="334"/>
      <c r="BO101" s="334"/>
      <c r="BP101" s="334"/>
      <c r="BQ101" s="334"/>
      <c r="BR101" s="334"/>
      <c r="BS101" s="334"/>
      <c r="BT101" s="334"/>
      <c r="BU101" s="334"/>
      <c r="BV101" s="334"/>
      <c r="BW101" s="334"/>
      <c r="BX101" s="334"/>
      <c r="BY101" s="334"/>
      <c r="BZ101" s="334"/>
      <c r="CA101" s="334"/>
      <c r="CB101" s="334"/>
      <c r="CC101" s="334"/>
      <c r="CD101" s="334"/>
      <c r="CE101" s="334"/>
      <c r="CF101" s="334"/>
      <c r="CG101" s="334"/>
      <c r="CH101" s="334"/>
      <c r="CI101" s="334"/>
      <c r="CJ101" s="334"/>
      <c r="CK101" s="334"/>
      <c r="CL101" s="344"/>
      <c r="CM101" s="342"/>
      <c r="CN101" s="342"/>
      <c r="CO101" s="342"/>
      <c r="CP101" s="342"/>
      <c r="CQ101" s="342">
        <v>1630</v>
      </c>
      <c r="CR101" s="343">
        <v>311</v>
      </c>
      <c r="CS101" s="344">
        <f t="shared" si="8"/>
        <v>0</v>
      </c>
      <c r="CT101" s="342">
        <f t="shared" si="5"/>
        <v>1941</v>
      </c>
      <c r="CU101" s="95"/>
      <c r="CV101" s="95">
        <v>25</v>
      </c>
      <c r="CX101" s="83">
        <v>10</v>
      </c>
    </row>
    <row r="102" spans="1:110" s="83" customFormat="1" ht="15.75" x14ac:dyDescent="0.25">
      <c r="A102" s="340" t="s">
        <v>85</v>
      </c>
      <c r="B102" s="334" t="s">
        <v>89</v>
      </c>
      <c r="C102" s="335">
        <f t="shared" si="7"/>
        <v>0</v>
      </c>
      <c r="D102" s="349"/>
      <c r="E102" s="347"/>
      <c r="F102" s="347"/>
      <c r="G102" s="334"/>
      <c r="H102" s="334"/>
      <c r="I102" s="350"/>
      <c r="J102" s="334"/>
      <c r="K102" s="339"/>
      <c r="L102" s="334"/>
      <c r="M102" s="334"/>
      <c r="N102" s="334"/>
      <c r="O102" s="334"/>
      <c r="P102" s="334"/>
      <c r="Q102" s="334"/>
      <c r="R102" s="334"/>
      <c r="S102" s="334"/>
      <c r="T102" s="334"/>
      <c r="U102" s="334"/>
      <c r="V102" s="334"/>
      <c r="W102" s="334"/>
      <c r="X102" s="334"/>
      <c r="Y102" s="334"/>
      <c r="Z102" s="334"/>
      <c r="AA102" s="334"/>
      <c r="AB102" s="334"/>
      <c r="AC102" s="334"/>
      <c r="AD102" s="334"/>
      <c r="AE102" s="334"/>
      <c r="AF102" s="334"/>
      <c r="AG102" s="334"/>
      <c r="AH102" s="334"/>
      <c r="AI102" s="334"/>
      <c r="AJ102" s="334"/>
      <c r="AK102" s="334"/>
      <c r="AL102" s="334"/>
      <c r="AM102" s="334"/>
      <c r="AN102" s="334"/>
      <c r="AO102" s="334"/>
      <c r="AP102" s="334"/>
      <c r="AQ102" s="337"/>
      <c r="AR102" s="334"/>
      <c r="AS102" s="334"/>
      <c r="AT102" s="334"/>
      <c r="AU102" s="334"/>
      <c r="AV102" s="334"/>
      <c r="AW102" s="334"/>
      <c r="AX102" s="334"/>
      <c r="AY102" s="334"/>
      <c r="AZ102" s="334"/>
      <c r="BA102" s="334"/>
      <c r="BB102" s="334"/>
      <c r="BC102" s="334"/>
      <c r="BD102" s="334"/>
      <c r="BE102" s="334"/>
      <c r="BF102" s="334"/>
      <c r="BG102" s="334"/>
      <c r="BH102" s="334"/>
      <c r="BI102" s="334"/>
      <c r="BJ102" s="334"/>
      <c r="BK102" s="334"/>
      <c r="BL102" s="334"/>
      <c r="BM102" s="334"/>
      <c r="BN102" s="334"/>
      <c r="BO102" s="334"/>
      <c r="BP102" s="334"/>
      <c r="BQ102" s="334"/>
      <c r="BR102" s="334"/>
      <c r="BS102" s="334"/>
      <c r="BT102" s="334"/>
      <c r="BU102" s="334"/>
      <c r="BV102" s="334"/>
      <c r="BW102" s="334"/>
      <c r="BX102" s="334"/>
      <c r="BY102" s="334"/>
      <c r="BZ102" s="334"/>
      <c r="CA102" s="334"/>
      <c r="CB102" s="334"/>
      <c r="CC102" s="334"/>
      <c r="CD102" s="334"/>
      <c r="CE102" s="334"/>
      <c r="CF102" s="334"/>
      <c r="CG102" s="334"/>
      <c r="CH102" s="334"/>
      <c r="CI102" s="334"/>
      <c r="CJ102" s="334"/>
      <c r="CK102" s="334"/>
      <c r="CL102" s="344"/>
      <c r="CM102" s="342"/>
      <c r="CN102" s="342"/>
      <c r="CO102" s="342"/>
      <c r="CP102" s="342"/>
      <c r="CQ102" s="342">
        <v>242</v>
      </c>
      <c r="CR102" s="343">
        <v>627</v>
      </c>
      <c r="CS102" s="344">
        <f t="shared" si="8"/>
        <v>0</v>
      </c>
      <c r="CT102" s="342">
        <f t="shared" si="5"/>
        <v>869</v>
      </c>
      <c r="CU102" s="95"/>
      <c r="CV102" s="95">
        <v>70</v>
      </c>
      <c r="CX102" s="83">
        <v>93</v>
      </c>
    </row>
    <row r="103" spans="1:110" s="83" customFormat="1" ht="16.5" thickBot="1" x14ac:dyDescent="0.3">
      <c r="A103" s="441" t="s">
        <v>440</v>
      </c>
      <c r="B103" s="442" t="s">
        <v>441</v>
      </c>
      <c r="C103" s="335">
        <f t="shared" si="7"/>
        <v>0</v>
      </c>
      <c r="D103" s="349"/>
      <c r="E103" s="347"/>
      <c r="F103" s="347"/>
      <c r="G103" s="334"/>
      <c r="H103" s="334"/>
      <c r="I103" s="350"/>
      <c r="J103" s="334"/>
      <c r="K103" s="339"/>
      <c r="L103" s="334"/>
      <c r="M103" s="334"/>
      <c r="N103" s="334"/>
      <c r="O103" s="334"/>
      <c r="P103" s="334"/>
      <c r="Q103" s="334"/>
      <c r="R103" s="334"/>
      <c r="S103" s="334"/>
      <c r="T103" s="334"/>
      <c r="U103" s="334"/>
      <c r="V103" s="334"/>
      <c r="W103" s="334"/>
      <c r="X103" s="334"/>
      <c r="Y103" s="334"/>
      <c r="Z103" s="334"/>
      <c r="AA103" s="334"/>
      <c r="AB103" s="334"/>
      <c r="AC103" s="334"/>
      <c r="AD103" s="334"/>
      <c r="AE103" s="334"/>
      <c r="AF103" s="334"/>
      <c r="AG103" s="334"/>
      <c r="AH103" s="334"/>
      <c r="AI103" s="334"/>
      <c r="AJ103" s="334"/>
      <c r="AK103" s="334"/>
      <c r="AL103" s="334"/>
      <c r="AM103" s="334"/>
      <c r="AN103" s="334"/>
      <c r="AO103" s="334"/>
      <c r="AP103" s="334"/>
      <c r="AQ103" s="337"/>
      <c r="AR103" s="334"/>
      <c r="AS103" s="334"/>
      <c r="AT103" s="334"/>
      <c r="AU103" s="334"/>
      <c r="AV103" s="334"/>
      <c r="AW103" s="334"/>
      <c r="AX103" s="334"/>
      <c r="AY103" s="334"/>
      <c r="AZ103" s="334"/>
      <c r="BA103" s="334"/>
      <c r="BB103" s="334"/>
      <c r="BC103" s="334"/>
      <c r="BD103" s="334"/>
      <c r="BE103" s="334"/>
      <c r="BF103" s="334"/>
      <c r="BG103" s="334"/>
      <c r="BH103" s="334"/>
      <c r="BI103" s="334"/>
      <c r="BJ103" s="334"/>
      <c r="BK103" s="334"/>
      <c r="BL103" s="334"/>
      <c r="BM103" s="334"/>
      <c r="BN103" s="334"/>
      <c r="BO103" s="334"/>
      <c r="BP103" s="334"/>
      <c r="BQ103" s="334"/>
      <c r="BR103" s="334"/>
      <c r="BS103" s="334"/>
      <c r="BT103" s="334"/>
      <c r="BU103" s="334"/>
      <c r="BV103" s="334"/>
      <c r="BW103" s="334"/>
      <c r="BX103" s="334"/>
      <c r="BY103" s="334"/>
      <c r="BZ103" s="334"/>
      <c r="CA103" s="334"/>
      <c r="CB103" s="334"/>
      <c r="CC103" s="334"/>
      <c r="CD103" s="334"/>
      <c r="CE103" s="334"/>
      <c r="CF103" s="334"/>
      <c r="CG103" s="334"/>
      <c r="CH103" s="334"/>
      <c r="CI103" s="334"/>
      <c r="CJ103" s="334"/>
      <c r="CK103" s="334"/>
      <c r="CL103" s="344"/>
      <c r="CM103" s="342"/>
      <c r="CN103" s="342"/>
      <c r="CO103" s="342"/>
      <c r="CP103" s="342"/>
      <c r="CQ103" s="342"/>
      <c r="CR103" s="343"/>
      <c r="CS103" s="344">
        <f t="shared" si="8"/>
        <v>0</v>
      </c>
      <c r="CT103" s="342">
        <f>SUM(CM103:CS103)</f>
        <v>0</v>
      </c>
      <c r="CU103" s="95"/>
      <c r="CV103" s="95">
        <v>18</v>
      </c>
      <c r="CX103" s="83">
        <v>8</v>
      </c>
    </row>
    <row r="104" spans="1:110" s="83" customFormat="1" ht="15.75" x14ac:dyDescent="0.25">
      <c r="A104" s="59"/>
      <c r="B104" s="62"/>
      <c r="C104" s="51">
        <f t="shared" ref="C104:AH104" si="9">SUM(C3:C102)</f>
        <v>12456</v>
      </c>
      <c r="D104" s="255">
        <f t="shared" si="9"/>
        <v>3182</v>
      </c>
      <c r="E104" s="59">
        <f t="shared" si="9"/>
        <v>3737</v>
      </c>
      <c r="F104" s="59">
        <f t="shared" si="9"/>
        <v>0</v>
      </c>
      <c r="G104" s="59">
        <f t="shared" si="9"/>
        <v>6740</v>
      </c>
      <c r="H104" s="59">
        <f t="shared" si="9"/>
        <v>0</v>
      </c>
      <c r="I104" s="59">
        <f t="shared" si="9"/>
        <v>3732</v>
      </c>
      <c r="J104" s="59">
        <f t="shared" si="9"/>
        <v>0</v>
      </c>
      <c r="K104" s="64">
        <f t="shared" si="9"/>
        <v>17532</v>
      </c>
      <c r="L104" s="59">
        <f t="shared" si="9"/>
        <v>227</v>
      </c>
      <c r="M104" s="59">
        <f t="shared" si="9"/>
        <v>648</v>
      </c>
      <c r="N104" s="59">
        <f t="shared" si="9"/>
        <v>0</v>
      </c>
      <c r="O104" s="59">
        <f t="shared" si="9"/>
        <v>108</v>
      </c>
      <c r="P104" s="59">
        <f t="shared" si="9"/>
        <v>0</v>
      </c>
      <c r="Q104" s="59">
        <f t="shared" si="9"/>
        <v>400</v>
      </c>
      <c r="R104" s="59">
        <f t="shared" si="9"/>
        <v>108</v>
      </c>
      <c r="S104" s="59">
        <f t="shared" si="9"/>
        <v>1704</v>
      </c>
      <c r="T104" s="59">
        <f t="shared" si="9"/>
        <v>410</v>
      </c>
      <c r="U104" s="59">
        <f t="shared" si="9"/>
        <v>3330</v>
      </c>
      <c r="V104" s="59">
        <f t="shared" si="9"/>
        <v>768</v>
      </c>
      <c r="W104" s="59">
        <f t="shared" si="9"/>
        <v>0</v>
      </c>
      <c r="X104" s="59">
        <f t="shared" si="9"/>
        <v>0</v>
      </c>
      <c r="Y104" s="59">
        <f t="shared" si="9"/>
        <v>0</v>
      </c>
      <c r="Z104" s="59">
        <f t="shared" si="9"/>
        <v>0</v>
      </c>
      <c r="AA104" s="59">
        <f t="shared" si="9"/>
        <v>0</v>
      </c>
      <c r="AB104" s="59">
        <f t="shared" si="9"/>
        <v>0</v>
      </c>
      <c r="AC104" s="59">
        <f t="shared" si="9"/>
        <v>0</v>
      </c>
      <c r="AD104" s="59">
        <f t="shared" si="9"/>
        <v>2400</v>
      </c>
      <c r="AE104" s="59">
        <f t="shared" si="9"/>
        <v>1040</v>
      </c>
      <c r="AF104" s="59">
        <f t="shared" si="9"/>
        <v>0</v>
      </c>
      <c r="AG104" s="59">
        <f t="shared" si="9"/>
        <v>1750</v>
      </c>
      <c r="AH104" s="59">
        <f t="shared" si="9"/>
        <v>2727</v>
      </c>
      <c r="AI104" s="59">
        <f t="shared" ref="AI104:BN104" si="10">SUM(AI3:AI102)</f>
        <v>0</v>
      </c>
      <c r="AJ104" s="59">
        <f t="shared" si="10"/>
        <v>1099</v>
      </c>
      <c r="AK104" s="59">
        <f t="shared" si="10"/>
        <v>2426</v>
      </c>
      <c r="AL104" s="59">
        <f t="shared" si="10"/>
        <v>1837</v>
      </c>
      <c r="AM104" s="59">
        <f t="shared" si="10"/>
        <v>0</v>
      </c>
      <c r="AN104" s="59">
        <f t="shared" si="10"/>
        <v>0</v>
      </c>
      <c r="AO104" s="59">
        <f t="shared" si="10"/>
        <v>0</v>
      </c>
      <c r="AP104" s="59">
        <f t="shared" si="10"/>
        <v>2741</v>
      </c>
      <c r="AQ104" s="79">
        <f t="shared" si="10"/>
        <v>2975</v>
      </c>
      <c r="AR104" s="59">
        <f t="shared" si="10"/>
        <v>3488</v>
      </c>
      <c r="AS104" s="59">
        <f t="shared" si="10"/>
        <v>0</v>
      </c>
      <c r="AT104" s="59">
        <f t="shared" si="10"/>
        <v>3263</v>
      </c>
      <c r="AU104" s="59">
        <f t="shared" si="10"/>
        <v>349</v>
      </c>
      <c r="AV104" s="59">
        <f t="shared" si="10"/>
        <v>5159</v>
      </c>
      <c r="AW104" s="59">
        <f t="shared" si="10"/>
        <v>0</v>
      </c>
      <c r="AX104" s="59">
        <f t="shared" si="10"/>
        <v>20</v>
      </c>
      <c r="AY104" s="59">
        <f t="shared" si="10"/>
        <v>610</v>
      </c>
      <c r="AZ104" s="59">
        <f t="shared" si="10"/>
        <v>1790</v>
      </c>
      <c r="BA104" s="59">
        <f t="shared" si="10"/>
        <v>732</v>
      </c>
      <c r="BB104" s="59">
        <f t="shared" si="10"/>
        <v>348</v>
      </c>
      <c r="BC104" s="59">
        <f t="shared" si="10"/>
        <v>2369</v>
      </c>
      <c r="BD104" s="59">
        <f t="shared" si="10"/>
        <v>417</v>
      </c>
      <c r="BE104" s="59">
        <f t="shared" si="10"/>
        <v>2542</v>
      </c>
      <c r="BF104" s="59">
        <f t="shared" si="10"/>
        <v>0</v>
      </c>
      <c r="BG104" s="59">
        <f t="shared" si="10"/>
        <v>539</v>
      </c>
      <c r="BH104" s="59">
        <f t="shared" si="10"/>
        <v>482</v>
      </c>
      <c r="BI104" s="59">
        <f t="shared" si="10"/>
        <v>1584</v>
      </c>
      <c r="BJ104" s="59">
        <f t="shared" si="10"/>
        <v>0</v>
      </c>
      <c r="BK104" s="59">
        <f t="shared" si="10"/>
        <v>7318</v>
      </c>
      <c r="BL104" s="59">
        <f t="shared" si="10"/>
        <v>1874</v>
      </c>
      <c r="BM104" s="59">
        <f t="shared" si="10"/>
        <v>290</v>
      </c>
      <c r="BN104" s="59">
        <f t="shared" si="10"/>
        <v>0</v>
      </c>
      <c r="BO104" s="59">
        <f t="shared" ref="BO104:CR104" si="11">SUM(BO3:BO102)</f>
        <v>2352</v>
      </c>
      <c r="BP104" s="59">
        <f t="shared" si="11"/>
        <v>1929</v>
      </c>
      <c r="BQ104" s="59">
        <f t="shared" si="11"/>
        <v>517</v>
      </c>
      <c r="BR104" s="59">
        <f t="shared" si="11"/>
        <v>2209</v>
      </c>
      <c r="BS104" s="59">
        <f t="shared" si="11"/>
        <v>13909</v>
      </c>
      <c r="BT104" s="59">
        <f t="shared" si="11"/>
        <v>0</v>
      </c>
      <c r="BU104" s="59">
        <f t="shared" si="11"/>
        <v>3236</v>
      </c>
      <c r="BV104" s="59">
        <f t="shared" si="11"/>
        <v>1634</v>
      </c>
      <c r="BW104" s="59">
        <f t="shared" si="11"/>
        <v>1907</v>
      </c>
      <c r="BX104" s="59">
        <f t="shared" si="11"/>
        <v>0</v>
      </c>
      <c r="BY104" s="59">
        <f t="shared" si="11"/>
        <v>0</v>
      </c>
      <c r="BZ104" s="59">
        <f t="shared" si="11"/>
        <v>0</v>
      </c>
      <c r="CA104" s="59">
        <f t="shared" si="11"/>
        <v>4064</v>
      </c>
      <c r="CB104" s="59">
        <f t="shared" si="11"/>
        <v>1982</v>
      </c>
      <c r="CC104" s="59">
        <f t="shared" si="11"/>
        <v>327</v>
      </c>
      <c r="CD104" s="59">
        <f t="shared" si="11"/>
        <v>2347</v>
      </c>
      <c r="CE104" s="59">
        <f t="shared" si="11"/>
        <v>0</v>
      </c>
      <c r="CF104" s="59">
        <f t="shared" si="11"/>
        <v>398</v>
      </c>
      <c r="CG104" s="59">
        <f t="shared" si="11"/>
        <v>484</v>
      </c>
      <c r="CH104" s="59">
        <f t="shared" si="11"/>
        <v>359</v>
      </c>
      <c r="CI104" s="59">
        <f t="shared" si="11"/>
        <v>222</v>
      </c>
      <c r="CJ104" s="59">
        <f t="shared" si="11"/>
        <v>0</v>
      </c>
      <c r="CK104" s="59">
        <f>SUM(CK3:CK103)</f>
        <v>1146</v>
      </c>
      <c r="CL104" s="59">
        <f>SUM(CL3:CL103)</f>
        <v>336</v>
      </c>
      <c r="CM104" s="41">
        <f t="shared" si="11"/>
        <v>12265</v>
      </c>
      <c r="CN104" s="41">
        <f t="shared" si="11"/>
        <v>29880</v>
      </c>
      <c r="CO104" s="41">
        <f t="shared" si="11"/>
        <v>52460</v>
      </c>
      <c r="CP104" s="41">
        <f t="shared" si="11"/>
        <v>60625</v>
      </c>
      <c r="CQ104" s="41">
        <f t="shared" si="11"/>
        <v>100522</v>
      </c>
      <c r="CR104" s="41">
        <f t="shared" si="11"/>
        <v>132621</v>
      </c>
      <c r="CS104" s="217">
        <f>SUM(CS3:CS103)</f>
        <v>146609</v>
      </c>
      <c r="CT104" s="41">
        <f>SUM(CT3:CT102)</f>
        <v>534982</v>
      </c>
      <c r="CU104" s="95"/>
    </row>
    <row r="105" spans="1:110" s="57" customFormat="1" ht="15.75" x14ac:dyDescent="0.25">
      <c r="A105" s="83"/>
      <c r="B105" s="84"/>
      <c r="D105" s="259"/>
      <c r="AQ105" s="233"/>
    </row>
    <row r="106" spans="1:110" s="57" customFormat="1" ht="15.75" x14ac:dyDescent="0.25">
      <c r="A106" s="83"/>
      <c r="B106" s="84"/>
      <c r="D106" s="259"/>
      <c r="AQ106" s="233"/>
    </row>
    <row r="107" spans="1:110" s="57" customFormat="1" ht="15.75" x14ac:dyDescent="0.25">
      <c r="A107" s="83"/>
      <c r="B107" s="84"/>
      <c r="D107" s="259"/>
      <c r="AQ107" s="233"/>
    </row>
    <row r="108" spans="1:110" ht="15.75" x14ac:dyDescent="0.25">
      <c r="DE108" s="5"/>
      <c r="DF108" s="5"/>
    </row>
  </sheetData>
  <sheetProtection password="CCF0" sheet="1" objects="1" scenarios="1"/>
  <sortState xmlns:xlrd2="http://schemas.microsoft.com/office/spreadsheetml/2017/richdata2" ref="A100:CY102">
    <sortCondition ref="A100"/>
  </sortState>
  <mergeCells count="3">
    <mergeCell ref="J1:K1"/>
    <mergeCell ref="CM1:CS1"/>
    <mergeCell ref="D1:I1"/>
  </mergeCells>
  <pageMargins left="0.45" right="0.45" top="0.75" bottom="0.75" header="0.3" footer="0.3"/>
  <pageSetup scale="31" fitToWidth="0" orientation="landscape" r:id="rId1"/>
  <headerFooter>
    <oddHeader>&amp;LCVMA Chapter 27-3&amp;CROAD WARRIOR MILEAGE TRACKING&amp;R&amp;D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06"/>
  <sheetViews>
    <sheetView zoomScale="110" zoomScaleNormal="110" workbookViewId="0">
      <selection activeCell="H90" sqref="H90"/>
    </sheetView>
  </sheetViews>
  <sheetFormatPr defaultColWidth="15.140625" defaultRowHeight="15" customHeight="1" x14ac:dyDescent="0.25"/>
  <cols>
    <col min="1" max="1" width="14.140625" style="37" customWidth="1"/>
    <col min="2" max="2" width="42.7109375" style="140" bestFit="1" customWidth="1"/>
    <col min="3" max="4" width="10.5703125" style="2" bestFit="1" customWidth="1"/>
    <col min="5" max="5" width="10" style="2" bestFit="1" customWidth="1"/>
    <col min="6" max="6" width="10.28515625" style="2" bestFit="1" customWidth="1"/>
    <col min="7" max="7" width="19.85546875" style="2" customWidth="1"/>
    <col min="8" max="8" width="19.7109375" style="4" bestFit="1" customWidth="1"/>
    <col min="9" max="9" width="10.28515625" style="2" customWidth="1"/>
    <col min="10" max="10" width="8.28515625" style="2" bestFit="1" customWidth="1"/>
    <col min="11" max="11" width="8.5703125" style="2" customWidth="1"/>
    <col min="12" max="12" width="9.7109375" style="2" bestFit="1" customWidth="1"/>
    <col min="13" max="13" width="9" style="2" bestFit="1" customWidth="1"/>
    <col min="14" max="14" width="14.42578125" style="2" customWidth="1"/>
    <col min="15" max="15" width="11.7109375" style="2" customWidth="1"/>
    <col min="16" max="16" width="18" style="2" bestFit="1" customWidth="1"/>
    <col min="17" max="17" width="13.28515625" style="4" customWidth="1"/>
    <col min="18" max="18" width="12.28515625" style="2" customWidth="1"/>
    <col min="19" max="19" width="11.140625" style="2" customWidth="1"/>
    <col min="20" max="16384" width="15.140625" style="2"/>
  </cols>
  <sheetData>
    <row r="1" spans="1:19" ht="30.75" customHeight="1" thickBot="1" x14ac:dyDescent="0.3">
      <c r="A1" s="492" t="s">
        <v>0</v>
      </c>
      <c r="B1" s="494" t="s">
        <v>1</v>
      </c>
      <c r="C1" s="501"/>
      <c r="D1" s="501"/>
      <c r="E1" s="501"/>
      <c r="F1" s="502"/>
      <c r="G1" s="496" t="s">
        <v>394</v>
      </c>
      <c r="H1" s="497"/>
      <c r="I1" s="498" t="s">
        <v>2</v>
      </c>
      <c r="J1" s="499"/>
      <c r="K1" s="499"/>
      <c r="L1" s="499"/>
      <c r="M1" s="500"/>
      <c r="N1" s="129" t="s">
        <v>52</v>
      </c>
      <c r="O1" s="488" t="s">
        <v>395</v>
      </c>
      <c r="P1" s="489"/>
      <c r="Q1" s="490"/>
      <c r="R1" s="490"/>
      <c r="S1" s="491"/>
    </row>
    <row r="2" spans="1:19" ht="15.75" customHeight="1" thickBot="1" x14ac:dyDescent="0.3">
      <c r="A2" s="493"/>
      <c r="B2" s="495"/>
      <c r="C2" s="33" t="s">
        <v>14</v>
      </c>
      <c r="D2" s="34" t="s">
        <v>15</v>
      </c>
      <c r="E2" s="34" t="s">
        <v>16</v>
      </c>
      <c r="F2" s="35" t="s">
        <v>17</v>
      </c>
      <c r="G2" s="22">
        <v>1</v>
      </c>
      <c r="H2" s="23">
        <v>2</v>
      </c>
      <c r="I2" s="24" t="s">
        <v>80</v>
      </c>
      <c r="J2" s="25" t="s">
        <v>81</v>
      </c>
      <c r="K2" s="25" t="s">
        <v>82</v>
      </c>
      <c r="L2" s="25" t="s">
        <v>83</v>
      </c>
      <c r="M2" s="23" t="s">
        <v>84</v>
      </c>
      <c r="N2" s="26" t="s">
        <v>53</v>
      </c>
      <c r="O2" s="27">
        <v>1</v>
      </c>
      <c r="P2" s="25">
        <v>2</v>
      </c>
      <c r="Q2" s="28">
        <v>2</v>
      </c>
      <c r="R2" s="29">
        <v>3</v>
      </c>
      <c r="S2" s="30">
        <v>4</v>
      </c>
    </row>
    <row r="3" spans="1:19" s="44" customFormat="1" ht="14.25" customHeight="1" x14ac:dyDescent="0.25">
      <c r="A3" s="40" t="s">
        <v>18</v>
      </c>
      <c r="B3" s="130" t="s">
        <v>19</v>
      </c>
      <c r="C3" s="163"/>
      <c r="D3" s="55">
        <v>43991</v>
      </c>
      <c r="E3" s="55">
        <v>44019</v>
      </c>
      <c r="F3" s="164"/>
      <c r="G3" s="416"/>
      <c r="H3" s="307"/>
      <c r="I3" s="267"/>
      <c r="J3" s="267"/>
      <c r="K3" s="267"/>
      <c r="L3" s="267"/>
      <c r="M3" s="267"/>
      <c r="N3" s="326" t="s">
        <v>292</v>
      </c>
      <c r="O3" s="42"/>
      <c r="P3" s="43"/>
      <c r="Q3" s="101"/>
      <c r="R3" s="59"/>
      <c r="S3" s="64"/>
    </row>
    <row r="4" spans="1:19" s="44" customFormat="1" ht="14.25" customHeight="1" x14ac:dyDescent="0.25">
      <c r="A4" s="40" t="s">
        <v>20</v>
      </c>
      <c r="B4" s="131" t="str">
        <f>HYPERLINK("http://www.combatvet.org/members/showMember.asp?LID=8083","Robbie ""Ghost Rider"" Williams")</f>
        <v>Robbie "Ghost Rider" Williams</v>
      </c>
      <c r="C4" s="165"/>
      <c r="D4" s="55"/>
      <c r="E4" s="55"/>
      <c r="F4" s="164"/>
      <c r="G4" s="105"/>
      <c r="H4" s="307"/>
      <c r="I4" s="267"/>
      <c r="J4" s="267"/>
      <c r="K4" s="267"/>
      <c r="L4" s="267"/>
      <c r="M4" s="267"/>
      <c r="N4" s="326" t="s">
        <v>292</v>
      </c>
      <c r="O4" s="42"/>
      <c r="P4" s="43"/>
      <c r="Q4" s="101"/>
      <c r="R4" s="59"/>
      <c r="S4" s="64"/>
    </row>
    <row r="5" spans="1:19" s="44" customFormat="1" ht="14.25" customHeight="1" x14ac:dyDescent="0.25">
      <c r="A5" s="126" t="s">
        <v>199</v>
      </c>
      <c r="B5" s="132" t="s">
        <v>200</v>
      </c>
      <c r="C5" s="165"/>
      <c r="D5" s="55">
        <v>44003</v>
      </c>
      <c r="E5" s="55">
        <v>44076</v>
      </c>
      <c r="F5" s="164"/>
      <c r="G5" s="417" t="s">
        <v>449</v>
      </c>
      <c r="H5" s="307"/>
      <c r="I5" s="267"/>
      <c r="J5" s="267"/>
      <c r="K5" s="267"/>
      <c r="L5" s="267"/>
      <c r="M5" s="267"/>
      <c r="N5" s="326" t="s">
        <v>292</v>
      </c>
      <c r="O5" s="42"/>
      <c r="P5" s="50"/>
      <c r="Q5" s="101"/>
      <c r="R5" s="59"/>
      <c r="S5" s="64"/>
    </row>
    <row r="6" spans="1:19" s="44" customFormat="1" ht="14.25" customHeight="1" x14ac:dyDescent="0.25">
      <c r="A6" s="40" t="s">
        <v>21</v>
      </c>
      <c r="B6" s="131" t="str">
        <f>HYPERLINK("http://www.combatvet.org/members/showMember.asp?LID=9416","Scott ""Big Dawg"" Johnson")</f>
        <v>Scott "Big Dawg" Johnson</v>
      </c>
      <c r="C6" s="165">
        <v>43837</v>
      </c>
      <c r="D6" s="55">
        <v>43991</v>
      </c>
      <c r="E6" s="55">
        <v>44019</v>
      </c>
      <c r="F6" s="164">
        <v>44110</v>
      </c>
      <c r="G6" s="105" t="s">
        <v>326</v>
      </c>
      <c r="H6" s="307" t="s">
        <v>449</v>
      </c>
      <c r="I6" s="267" t="s">
        <v>163</v>
      </c>
      <c r="J6" s="267"/>
      <c r="K6" s="267"/>
      <c r="L6" s="267" t="s">
        <v>142</v>
      </c>
      <c r="M6" s="268" t="s">
        <v>104</v>
      </c>
      <c r="N6" s="326" t="s">
        <v>292</v>
      </c>
      <c r="O6" s="42"/>
      <c r="P6" s="43"/>
      <c r="Q6" s="101"/>
      <c r="R6" s="59"/>
      <c r="S6" s="64"/>
    </row>
    <row r="7" spans="1:19" s="44" customFormat="1" ht="14.25" customHeight="1" x14ac:dyDescent="0.25">
      <c r="A7" s="40" t="s">
        <v>22</v>
      </c>
      <c r="B7" s="131" t="str">
        <f>HYPERLINK("http://www.combatvet.org/members/showMember.asp?LID=9586","Michael ""cordless"" geci")</f>
        <v>Michael "cordless" geci</v>
      </c>
      <c r="C7" s="165"/>
      <c r="D7" s="55"/>
      <c r="E7" s="55"/>
      <c r="F7" s="164"/>
      <c r="G7" s="105"/>
      <c r="H7" s="307"/>
      <c r="I7" s="267"/>
      <c r="J7" s="267"/>
      <c r="K7" s="267"/>
      <c r="L7" s="267"/>
      <c r="M7" s="267"/>
      <c r="N7" s="326" t="s">
        <v>292</v>
      </c>
      <c r="O7" s="42"/>
      <c r="P7" s="43"/>
      <c r="Q7" s="101"/>
      <c r="R7" s="59"/>
      <c r="S7" s="64"/>
    </row>
    <row r="8" spans="1:19" s="44" customFormat="1" ht="14.25" customHeight="1" x14ac:dyDescent="0.25">
      <c r="A8" s="141" t="s">
        <v>23</v>
      </c>
      <c r="B8" s="142" t="str">
        <f>HYPERLINK("http://www.combatvet.org/members/showMember.asp?LID=10224","jeffrey ""Stretch"" Scott")</f>
        <v>jeffrey "Stretch" Scott</v>
      </c>
      <c r="C8" s="425"/>
      <c r="D8" s="421"/>
      <c r="E8" s="421"/>
      <c r="F8" s="424"/>
      <c r="G8" s="296"/>
      <c r="H8" s="423"/>
      <c r="I8" s="267"/>
      <c r="J8" s="267"/>
      <c r="K8" s="267"/>
      <c r="L8" s="267"/>
      <c r="M8" s="267"/>
      <c r="N8" s="326" t="s">
        <v>292</v>
      </c>
      <c r="O8" s="42"/>
      <c r="P8" s="43"/>
      <c r="Q8" s="101"/>
      <c r="R8" s="59"/>
      <c r="S8" s="64"/>
    </row>
    <row r="9" spans="1:19" s="44" customFormat="1" ht="14.25" customHeight="1" x14ac:dyDescent="0.25">
      <c r="A9" s="141" t="s">
        <v>24</v>
      </c>
      <c r="B9" s="142" t="s">
        <v>62</v>
      </c>
      <c r="C9" s="425"/>
      <c r="D9" s="55">
        <v>43991</v>
      </c>
      <c r="E9" s="55">
        <v>44019</v>
      </c>
      <c r="F9" s="164">
        <v>44110</v>
      </c>
      <c r="G9" s="105" t="s">
        <v>142</v>
      </c>
      <c r="H9" s="423"/>
      <c r="I9" s="267" t="s">
        <v>142</v>
      </c>
      <c r="J9" s="267"/>
      <c r="K9" s="267"/>
      <c r="L9" s="267"/>
      <c r="M9" s="267"/>
      <c r="N9" s="326" t="s">
        <v>292</v>
      </c>
      <c r="O9" s="42"/>
      <c r="P9" s="43"/>
      <c r="Q9" s="101"/>
      <c r="R9" s="59"/>
      <c r="S9" s="64"/>
    </row>
    <row r="10" spans="1:19" s="44" customFormat="1" ht="14.25" customHeight="1" x14ac:dyDescent="0.25">
      <c r="A10" s="40" t="s">
        <v>25</v>
      </c>
      <c r="B10" s="131" t="str">
        <f>HYPERLINK("http://www.combatvet.org/members/showMember.asp?LID=10801","Michael ""Mr Lezo"" Lilly")</f>
        <v>Michael "Mr Lezo" Lilly</v>
      </c>
      <c r="C10" s="165"/>
      <c r="D10" s="55"/>
      <c r="E10" s="55"/>
      <c r="F10" s="164"/>
      <c r="G10" s="105"/>
      <c r="H10" s="307"/>
      <c r="I10" s="267"/>
      <c r="J10" s="267"/>
      <c r="K10" s="267"/>
      <c r="L10" s="267"/>
      <c r="M10" s="267"/>
      <c r="N10" s="326" t="s">
        <v>292</v>
      </c>
      <c r="O10" s="42"/>
      <c r="P10" s="43"/>
      <c r="Q10" s="101"/>
      <c r="R10" s="59"/>
      <c r="S10" s="64"/>
    </row>
    <row r="11" spans="1:19" s="44" customFormat="1" ht="14.25" customHeight="1" x14ac:dyDescent="0.25">
      <c r="A11" s="40" t="s">
        <v>26</v>
      </c>
      <c r="B11" s="131" t="str">
        <f>HYPERLINK("http://www.combatvet.org/members/showMember.asp?LID=10802","Richard ""Montana"" Prekker")</f>
        <v>Richard "Montana" Prekker</v>
      </c>
      <c r="C11" s="165"/>
      <c r="D11" s="55"/>
      <c r="E11" s="55"/>
      <c r="F11" s="164"/>
      <c r="G11" s="105"/>
      <c r="H11" s="307"/>
      <c r="I11" s="267"/>
      <c r="J11" s="267"/>
      <c r="K11" s="267"/>
      <c r="L11" s="267"/>
      <c r="M11" s="267"/>
      <c r="N11" s="420" t="s">
        <v>258</v>
      </c>
      <c r="O11" s="42"/>
      <c r="P11" s="43"/>
      <c r="Q11" s="101"/>
      <c r="R11" s="59"/>
      <c r="S11" s="64"/>
    </row>
    <row r="12" spans="1:19" s="44" customFormat="1" ht="14.25" customHeight="1" x14ac:dyDescent="0.25">
      <c r="A12" s="141" t="s">
        <v>28</v>
      </c>
      <c r="B12" s="142" t="str">
        <f>HYPERLINK("http://www.combatvet.org/members/showMember.asp?LID=13730","Steven ""StoneCold"" Bunker")</f>
        <v>Steven "StoneCold" Bunker</v>
      </c>
      <c r="C12" s="165">
        <v>43837</v>
      </c>
      <c r="D12" s="55">
        <v>43991</v>
      </c>
      <c r="E12" s="55">
        <v>44019</v>
      </c>
      <c r="F12" s="164">
        <v>44110</v>
      </c>
      <c r="G12" s="105" t="s">
        <v>326</v>
      </c>
      <c r="H12" s="307" t="s">
        <v>380</v>
      </c>
      <c r="I12" s="268" t="s">
        <v>27</v>
      </c>
      <c r="J12" s="268" t="s">
        <v>177</v>
      </c>
      <c r="K12" s="268" t="s">
        <v>107</v>
      </c>
      <c r="L12" s="268" t="s">
        <v>98</v>
      </c>
      <c r="M12" s="268" t="s">
        <v>104</v>
      </c>
      <c r="N12" s="420" t="s">
        <v>446</v>
      </c>
      <c r="O12" s="42"/>
      <c r="P12" s="43"/>
      <c r="Q12" s="101"/>
      <c r="R12" s="59"/>
      <c r="S12" s="64"/>
    </row>
    <row r="13" spans="1:19" s="44" customFormat="1" ht="14.25" customHeight="1" x14ac:dyDescent="0.25">
      <c r="A13" s="40" t="s">
        <v>118</v>
      </c>
      <c r="B13" s="133" t="s">
        <v>119</v>
      </c>
      <c r="C13" s="165">
        <v>43865</v>
      </c>
      <c r="D13" s="55"/>
      <c r="E13" s="55"/>
      <c r="F13" s="164"/>
      <c r="G13" s="105"/>
      <c r="H13" s="307"/>
      <c r="I13" s="56"/>
      <c r="J13" s="56"/>
      <c r="K13" s="56"/>
      <c r="L13" s="56"/>
      <c r="M13" s="56"/>
      <c r="N13" s="326" t="s">
        <v>292</v>
      </c>
      <c r="O13" s="42"/>
      <c r="P13" s="43"/>
      <c r="Q13" s="101"/>
      <c r="R13" s="59"/>
      <c r="S13" s="64"/>
    </row>
    <row r="14" spans="1:19" s="44" customFormat="1" ht="14.25" customHeight="1" x14ac:dyDescent="0.25">
      <c r="A14" s="40" t="s">
        <v>309</v>
      </c>
      <c r="B14" s="133" t="s">
        <v>310</v>
      </c>
      <c r="C14" s="165"/>
      <c r="D14" s="55"/>
      <c r="E14" s="55"/>
      <c r="F14" s="164"/>
      <c r="G14" s="105"/>
      <c r="H14" s="307"/>
      <c r="I14" s="278"/>
      <c r="J14" s="56"/>
      <c r="K14" s="56"/>
      <c r="L14" s="56"/>
      <c r="M14" s="56"/>
      <c r="N14" s="326" t="s">
        <v>292</v>
      </c>
      <c r="O14" s="42"/>
      <c r="P14" s="43"/>
      <c r="Q14" s="101"/>
      <c r="R14" s="59"/>
      <c r="S14" s="64"/>
    </row>
    <row r="15" spans="1:19" s="44" customFormat="1" ht="14.25" customHeight="1" x14ac:dyDescent="0.25">
      <c r="A15" s="141" t="s">
        <v>29</v>
      </c>
      <c r="B15" s="142" t="str">
        <f>HYPERLINK("http://www.combatvet.org/members/showMember.asp?LID=14498","Michael ""Half Trac"" Headrick")</f>
        <v>Michael "Half Trac" Headrick</v>
      </c>
      <c r="C15" s="165">
        <v>43837</v>
      </c>
      <c r="D15" s="55">
        <v>43991</v>
      </c>
      <c r="E15" s="55" t="s">
        <v>460</v>
      </c>
      <c r="F15" s="164">
        <v>44110</v>
      </c>
      <c r="G15" s="417" t="s">
        <v>449</v>
      </c>
      <c r="H15" s="423"/>
      <c r="I15" s="267" t="s">
        <v>163</v>
      </c>
      <c r="J15" s="267"/>
      <c r="K15" s="267"/>
      <c r="L15" s="267"/>
      <c r="M15" s="267"/>
      <c r="N15" s="326" t="s">
        <v>292</v>
      </c>
      <c r="O15" s="42"/>
      <c r="P15" s="43"/>
      <c r="Q15" s="101"/>
      <c r="R15" s="59"/>
      <c r="S15" s="64"/>
    </row>
    <row r="16" spans="1:19" s="44" customFormat="1" ht="14.25" customHeight="1" x14ac:dyDescent="0.25">
      <c r="A16" s="143" t="s">
        <v>30</v>
      </c>
      <c r="B16" s="144" t="s">
        <v>31</v>
      </c>
      <c r="C16" s="165">
        <v>43865</v>
      </c>
      <c r="D16" s="55" t="s">
        <v>460</v>
      </c>
      <c r="E16" s="55">
        <v>44048</v>
      </c>
      <c r="F16" s="164">
        <v>44110</v>
      </c>
      <c r="G16" s="105" t="s">
        <v>380</v>
      </c>
      <c r="H16" s="307" t="s">
        <v>447</v>
      </c>
      <c r="I16" s="267" t="s">
        <v>163</v>
      </c>
      <c r="J16" s="267" t="s">
        <v>177</v>
      </c>
      <c r="K16" s="267"/>
      <c r="L16" s="267" t="s">
        <v>98</v>
      </c>
      <c r="M16" s="369" t="s">
        <v>427</v>
      </c>
      <c r="N16" s="420" t="s">
        <v>258</v>
      </c>
      <c r="O16" s="42"/>
      <c r="P16" s="43"/>
      <c r="Q16" s="103"/>
      <c r="R16" s="59"/>
      <c r="S16" s="64"/>
    </row>
    <row r="17" spans="1:23" s="44" customFormat="1" ht="14.25" customHeight="1" x14ac:dyDescent="0.25">
      <c r="A17" s="47" t="s">
        <v>64</v>
      </c>
      <c r="B17" s="133" t="s">
        <v>65</v>
      </c>
      <c r="C17" s="165"/>
      <c r="D17" s="55">
        <v>43991</v>
      </c>
      <c r="E17" s="55">
        <v>44019</v>
      </c>
      <c r="F17" s="164"/>
      <c r="G17" s="417" t="s">
        <v>449</v>
      </c>
      <c r="H17" s="307"/>
      <c r="I17" s="267" t="s">
        <v>141</v>
      </c>
      <c r="J17" s="267"/>
      <c r="K17" s="267"/>
      <c r="L17" s="267"/>
      <c r="M17" s="268" t="s">
        <v>104</v>
      </c>
      <c r="N17" s="326" t="s">
        <v>292</v>
      </c>
      <c r="O17" s="42"/>
      <c r="P17" s="43"/>
      <c r="Q17" s="103"/>
      <c r="R17" s="59"/>
      <c r="S17" s="64"/>
    </row>
    <row r="18" spans="1:23" s="44" customFormat="1" ht="16.5" customHeight="1" x14ac:dyDescent="0.25">
      <c r="A18" s="46" t="s">
        <v>86</v>
      </c>
      <c r="B18" s="133" t="s">
        <v>93</v>
      </c>
      <c r="C18" s="165">
        <v>43837</v>
      </c>
      <c r="D18" s="55"/>
      <c r="E18" s="55">
        <v>44048</v>
      </c>
      <c r="F18" s="164"/>
      <c r="G18" s="417" t="s">
        <v>449</v>
      </c>
      <c r="H18" s="307"/>
      <c r="I18" s="267"/>
      <c r="J18" s="267"/>
      <c r="K18" s="267"/>
      <c r="L18" s="267"/>
      <c r="M18" s="267"/>
      <c r="N18" s="326" t="s">
        <v>292</v>
      </c>
      <c r="O18" s="42"/>
      <c r="P18" s="43"/>
      <c r="Q18" s="103"/>
      <c r="R18" s="59"/>
      <c r="S18" s="64"/>
    </row>
    <row r="19" spans="1:23" s="44" customFormat="1" ht="16.5" customHeight="1" x14ac:dyDescent="0.25">
      <c r="A19" s="47" t="s">
        <v>32</v>
      </c>
      <c r="B19" s="133" t="s">
        <v>33</v>
      </c>
      <c r="C19" s="165">
        <v>43837</v>
      </c>
      <c r="D19" s="55">
        <v>43991</v>
      </c>
      <c r="E19" s="55">
        <v>44019</v>
      </c>
      <c r="F19" s="164">
        <v>44110</v>
      </c>
      <c r="G19" s="105" t="s">
        <v>326</v>
      </c>
      <c r="H19" s="309" t="s">
        <v>380</v>
      </c>
      <c r="I19" s="267"/>
      <c r="J19" s="267"/>
      <c r="K19" s="267"/>
      <c r="L19" s="267" t="s">
        <v>142</v>
      </c>
      <c r="M19" s="267"/>
      <c r="N19" s="326" t="s">
        <v>292</v>
      </c>
      <c r="O19" s="42"/>
      <c r="P19" s="43"/>
      <c r="Q19" s="103"/>
      <c r="R19" s="59"/>
      <c r="S19" s="64"/>
    </row>
    <row r="20" spans="1:23" s="44" customFormat="1" ht="16.5" customHeight="1" x14ac:dyDescent="0.25">
      <c r="A20" s="208" t="s">
        <v>259</v>
      </c>
      <c r="B20" s="208" t="s">
        <v>260</v>
      </c>
      <c r="C20" s="165">
        <v>43894</v>
      </c>
      <c r="D20" s="55"/>
      <c r="E20" s="55">
        <v>44048</v>
      </c>
      <c r="F20" s="164"/>
      <c r="G20" s="105" t="s">
        <v>380</v>
      </c>
      <c r="H20" s="307" t="s">
        <v>449</v>
      </c>
      <c r="I20" s="267"/>
      <c r="J20" s="267"/>
      <c r="K20" s="267"/>
      <c r="L20" s="267"/>
      <c r="M20" s="267"/>
      <c r="N20" s="326" t="s">
        <v>292</v>
      </c>
      <c r="O20" s="42"/>
      <c r="P20" s="43"/>
      <c r="Q20" s="103"/>
      <c r="R20" s="59"/>
      <c r="S20" s="64"/>
    </row>
    <row r="21" spans="1:23" s="44" customFormat="1" ht="16.5" customHeight="1" x14ac:dyDescent="0.25">
      <c r="A21" s="143" t="s">
        <v>34</v>
      </c>
      <c r="B21" s="144" t="s">
        <v>35</v>
      </c>
      <c r="C21" s="165">
        <v>43865</v>
      </c>
      <c r="D21" s="55">
        <v>43991</v>
      </c>
      <c r="E21" s="55">
        <v>44019</v>
      </c>
      <c r="F21" s="164" t="s">
        <v>473</v>
      </c>
      <c r="G21" s="105" t="s">
        <v>447</v>
      </c>
      <c r="H21" s="307" t="s">
        <v>142</v>
      </c>
      <c r="I21" s="267" t="s">
        <v>142</v>
      </c>
      <c r="J21" s="267" t="s">
        <v>177</v>
      </c>
      <c r="K21" s="268" t="s">
        <v>107</v>
      </c>
      <c r="L21" s="267" t="s">
        <v>98</v>
      </c>
      <c r="M21" s="369" t="s">
        <v>104</v>
      </c>
      <c r="N21" s="420" t="s">
        <v>258</v>
      </c>
      <c r="O21" s="42"/>
      <c r="P21" s="43"/>
      <c r="Q21" s="103"/>
      <c r="R21" s="103"/>
      <c r="S21" s="64"/>
    </row>
    <row r="22" spans="1:23" s="44" customFormat="1" ht="16.5" customHeight="1" x14ac:dyDescent="0.25">
      <c r="A22" s="145" t="s">
        <v>101</v>
      </c>
      <c r="B22" s="144" t="s">
        <v>36</v>
      </c>
      <c r="C22" s="245">
        <v>43837</v>
      </c>
      <c r="D22" s="248">
        <v>43991</v>
      </c>
      <c r="E22" s="248">
        <v>44019</v>
      </c>
      <c r="F22" s="249">
        <v>44110</v>
      </c>
      <c r="G22" s="105" t="s">
        <v>326</v>
      </c>
      <c r="H22" s="309" t="s">
        <v>380</v>
      </c>
      <c r="I22" s="269" t="s">
        <v>27</v>
      </c>
      <c r="J22" s="269" t="s">
        <v>140</v>
      </c>
      <c r="K22" s="365" t="s">
        <v>422</v>
      </c>
      <c r="L22" s="267" t="s">
        <v>142</v>
      </c>
      <c r="M22" s="268" t="s">
        <v>104</v>
      </c>
      <c r="N22" s="420" t="s">
        <v>258</v>
      </c>
      <c r="O22" s="42"/>
      <c r="P22" s="43"/>
      <c r="Q22" s="53"/>
      <c r="R22" s="59"/>
      <c r="S22" s="64"/>
    </row>
    <row r="23" spans="1:23" s="44" customFormat="1" ht="16.5" customHeight="1" x14ac:dyDescent="0.25">
      <c r="A23" s="146" t="s">
        <v>37</v>
      </c>
      <c r="B23" s="147" t="s">
        <v>38</v>
      </c>
      <c r="C23" s="165">
        <v>43837</v>
      </c>
      <c r="D23" s="55">
        <v>43991</v>
      </c>
      <c r="E23" s="55">
        <v>44019</v>
      </c>
      <c r="F23" s="418">
        <v>44110</v>
      </c>
      <c r="G23" s="105" t="s">
        <v>381</v>
      </c>
      <c r="H23" s="307" t="s">
        <v>449</v>
      </c>
      <c r="I23" s="267"/>
      <c r="J23" s="267"/>
      <c r="K23" s="267"/>
      <c r="L23" s="267"/>
      <c r="M23" s="267"/>
      <c r="N23" s="420" t="s">
        <v>258</v>
      </c>
      <c r="O23" s="42"/>
      <c r="P23" s="43"/>
      <c r="Q23" s="103"/>
      <c r="R23" s="59"/>
      <c r="S23" s="64"/>
    </row>
    <row r="24" spans="1:23" s="44" customFormat="1" ht="16.5" customHeight="1" x14ac:dyDescent="0.25">
      <c r="A24" s="46" t="s">
        <v>39</v>
      </c>
      <c r="B24" s="134" t="s">
        <v>40</v>
      </c>
      <c r="C24" s="165"/>
      <c r="D24" s="55">
        <v>44003</v>
      </c>
      <c r="E24" s="55"/>
      <c r="F24" s="408"/>
      <c r="G24" s="105" t="s">
        <v>381</v>
      </c>
      <c r="H24" s="307"/>
      <c r="I24" s="267"/>
      <c r="J24" s="267"/>
      <c r="K24" s="267"/>
      <c r="L24" s="267"/>
      <c r="M24" s="267"/>
      <c r="N24" s="326" t="s">
        <v>292</v>
      </c>
      <c r="O24" s="42"/>
      <c r="P24" s="43"/>
      <c r="Q24" s="103"/>
      <c r="R24" s="59"/>
      <c r="S24" s="64"/>
    </row>
    <row r="25" spans="1:23" s="44" customFormat="1" ht="16.5" customHeight="1" x14ac:dyDescent="0.25">
      <c r="A25" s="148" t="s">
        <v>41</v>
      </c>
      <c r="B25" s="147" t="s">
        <v>42</v>
      </c>
      <c r="C25" s="425"/>
      <c r="D25" s="55">
        <v>44003</v>
      </c>
      <c r="E25" s="55">
        <v>44076</v>
      </c>
      <c r="F25" s="424"/>
      <c r="G25" s="105" t="s">
        <v>142</v>
      </c>
      <c r="H25" s="423"/>
      <c r="I25" s="267"/>
      <c r="J25" s="267"/>
      <c r="K25" s="267"/>
      <c r="L25" s="267" t="s">
        <v>142</v>
      </c>
      <c r="M25" s="267"/>
      <c r="N25" s="326" t="s">
        <v>292</v>
      </c>
      <c r="O25" s="42"/>
      <c r="P25" s="43"/>
      <c r="Q25" s="103"/>
      <c r="R25" s="59"/>
      <c r="S25" s="64"/>
    </row>
    <row r="26" spans="1:23" s="44" customFormat="1" ht="16.5" customHeight="1" x14ac:dyDescent="0.25">
      <c r="A26" s="45" t="s">
        <v>55</v>
      </c>
      <c r="B26" s="134" t="s">
        <v>56</v>
      </c>
      <c r="C26" s="165"/>
      <c r="D26" s="55"/>
      <c r="E26" s="55"/>
      <c r="F26" s="164"/>
      <c r="G26" s="105"/>
      <c r="H26" s="307"/>
      <c r="I26" s="267"/>
      <c r="J26" s="267"/>
      <c r="K26" s="267"/>
      <c r="L26" s="267"/>
      <c r="M26" s="267"/>
      <c r="N26" s="326" t="s">
        <v>292</v>
      </c>
      <c r="O26" s="42"/>
      <c r="P26" s="43"/>
      <c r="Q26" s="103"/>
      <c r="R26" s="59"/>
      <c r="S26" s="64"/>
    </row>
    <row r="27" spans="1:23" s="44" customFormat="1" ht="14.25" customHeight="1" x14ac:dyDescent="0.25">
      <c r="A27" s="148" t="s">
        <v>60</v>
      </c>
      <c r="B27" s="147" t="s">
        <v>61</v>
      </c>
      <c r="C27" s="165">
        <v>43837</v>
      </c>
      <c r="D27" s="55">
        <v>43991</v>
      </c>
      <c r="E27" s="55">
        <v>44019</v>
      </c>
      <c r="F27" s="164">
        <v>44110</v>
      </c>
      <c r="G27" s="105" t="s">
        <v>142</v>
      </c>
      <c r="H27" s="307" t="s">
        <v>449</v>
      </c>
      <c r="I27" s="267" t="s">
        <v>142</v>
      </c>
      <c r="J27" s="267"/>
      <c r="K27" s="267"/>
      <c r="L27" s="267" t="s">
        <v>142</v>
      </c>
      <c r="M27" s="267"/>
      <c r="N27" s="420" t="s">
        <v>258</v>
      </c>
      <c r="O27" s="42"/>
      <c r="P27" s="43"/>
      <c r="Q27" s="103"/>
      <c r="R27" s="59"/>
      <c r="S27" s="64"/>
    </row>
    <row r="28" spans="1:23" s="44" customFormat="1" ht="15.75" x14ac:dyDescent="0.25">
      <c r="A28" s="148" t="s">
        <v>105</v>
      </c>
      <c r="B28" s="147" t="s">
        <v>106</v>
      </c>
      <c r="C28" s="165">
        <v>43837</v>
      </c>
      <c r="D28" s="55">
        <v>43991</v>
      </c>
      <c r="E28" s="55">
        <v>44019</v>
      </c>
      <c r="F28" s="164">
        <v>44110</v>
      </c>
      <c r="G28" s="105" t="s">
        <v>326</v>
      </c>
      <c r="H28" s="307" t="s">
        <v>381</v>
      </c>
      <c r="I28" s="56" t="s">
        <v>142</v>
      </c>
      <c r="J28" s="56"/>
      <c r="K28" s="56"/>
      <c r="L28" s="56"/>
      <c r="M28" s="56"/>
      <c r="N28" s="420" t="s">
        <v>258</v>
      </c>
      <c r="O28" s="42"/>
      <c r="P28" s="43"/>
      <c r="Q28" s="103"/>
      <c r="R28" s="59"/>
      <c r="S28" s="64"/>
    </row>
    <row r="29" spans="1:23" s="44" customFormat="1" ht="15.75" x14ac:dyDescent="0.25">
      <c r="A29" s="45" t="s">
        <v>172</v>
      </c>
      <c r="B29" s="134" t="s">
        <v>171</v>
      </c>
      <c r="C29" s="165"/>
      <c r="D29" s="55"/>
      <c r="E29" s="55"/>
      <c r="F29" s="164"/>
      <c r="G29" s="105"/>
      <c r="H29" s="307"/>
      <c r="I29" s="56"/>
      <c r="J29" s="56"/>
      <c r="K29" s="56"/>
      <c r="L29" s="56"/>
      <c r="M29" s="56"/>
      <c r="N29" s="326" t="s">
        <v>292</v>
      </c>
      <c r="O29" s="42"/>
      <c r="P29" s="43"/>
      <c r="Q29" s="103"/>
      <c r="R29" s="59"/>
      <c r="S29" s="64"/>
    </row>
    <row r="30" spans="1:23" s="44" customFormat="1" ht="15.75" x14ac:dyDescent="0.25">
      <c r="A30" s="148" t="s">
        <v>68</v>
      </c>
      <c r="B30" s="147" t="s">
        <v>67</v>
      </c>
      <c r="C30" s="165">
        <v>43894</v>
      </c>
      <c r="D30" s="55">
        <v>44003</v>
      </c>
      <c r="E30" s="421"/>
      <c r="F30" s="424"/>
      <c r="G30" s="296"/>
      <c r="H30" s="423"/>
      <c r="I30" s="56" t="s">
        <v>27</v>
      </c>
      <c r="J30" s="56"/>
      <c r="K30" s="56"/>
      <c r="L30" s="56"/>
      <c r="M30" s="56"/>
      <c r="N30" s="326" t="s">
        <v>292</v>
      </c>
      <c r="O30" s="42"/>
      <c r="P30" s="43"/>
      <c r="Q30" s="103"/>
      <c r="R30" s="59"/>
      <c r="S30" s="64"/>
    </row>
    <row r="31" spans="1:23" s="44" customFormat="1" ht="15.75" x14ac:dyDescent="0.25">
      <c r="A31" s="45" t="s">
        <v>72</v>
      </c>
      <c r="B31" s="135" t="s">
        <v>71</v>
      </c>
      <c r="C31" s="165">
        <v>43837</v>
      </c>
      <c r="D31" s="55"/>
      <c r="E31" s="55">
        <v>44076</v>
      </c>
      <c r="F31" s="164"/>
      <c r="G31" s="105"/>
      <c r="H31" s="307"/>
      <c r="I31" s="267"/>
      <c r="J31" s="267"/>
      <c r="K31" s="267"/>
      <c r="L31" s="267"/>
      <c r="M31" s="267"/>
      <c r="N31" s="326" t="s">
        <v>292</v>
      </c>
      <c r="O31" s="153"/>
      <c r="P31" s="50"/>
      <c r="Q31" s="154"/>
      <c r="R31" s="73"/>
      <c r="S31" s="114"/>
      <c r="V31" s="100"/>
      <c r="W31" s="99"/>
    </row>
    <row r="32" spans="1:23" s="44" customFormat="1" ht="15.75" x14ac:dyDescent="0.25">
      <c r="A32" s="49" t="s">
        <v>164</v>
      </c>
      <c r="B32" s="135" t="s">
        <v>165</v>
      </c>
      <c r="C32" s="165">
        <v>43837</v>
      </c>
      <c r="D32" s="55"/>
      <c r="E32" s="55"/>
      <c r="F32" s="164"/>
      <c r="G32" s="105"/>
      <c r="H32" s="307"/>
      <c r="I32" s="267"/>
      <c r="J32" s="267"/>
      <c r="K32" s="267"/>
      <c r="L32" s="267"/>
      <c r="M32" s="267"/>
      <c r="N32" s="326" t="s">
        <v>292</v>
      </c>
      <c r="O32" s="42"/>
      <c r="P32" s="43"/>
      <c r="Q32" s="103"/>
      <c r="R32" s="59"/>
      <c r="S32" s="64"/>
      <c r="V32" s="100"/>
      <c r="W32" s="99"/>
    </row>
    <row r="33" spans="1:23" s="44" customFormat="1" ht="15.75" x14ac:dyDescent="0.25">
      <c r="A33" s="45" t="s">
        <v>91</v>
      </c>
      <c r="B33" s="135" t="s">
        <v>92</v>
      </c>
      <c r="C33" s="165">
        <v>43837</v>
      </c>
      <c r="D33" s="55"/>
      <c r="E33" s="55"/>
      <c r="F33" s="164"/>
      <c r="G33" s="105"/>
      <c r="H33" s="307"/>
      <c r="I33" s="270"/>
      <c r="J33" s="270"/>
      <c r="K33" s="270"/>
      <c r="L33" s="270"/>
      <c r="M33" s="270"/>
      <c r="N33" s="326" t="s">
        <v>292</v>
      </c>
      <c r="O33" s="42"/>
      <c r="P33" s="43"/>
      <c r="Q33" s="103"/>
      <c r="R33" s="59"/>
      <c r="S33" s="64"/>
      <c r="V33" s="100"/>
      <c r="W33" s="99"/>
    </row>
    <row r="34" spans="1:23" s="44" customFormat="1" ht="15.75" x14ac:dyDescent="0.25">
      <c r="A34" s="148" t="s">
        <v>94</v>
      </c>
      <c r="B34" s="149" t="s">
        <v>95</v>
      </c>
      <c r="C34" s="165">
        <v>43837</v>
      </c>
      <c r="D34" s="55" t="s">
        <v>460</v>
      </c>
      <c r="E34" s="55">
        <v>44048</v>
      </c>
      <c r="F34" s="164">
        <v>44110</v>
      </c>
      <c r="G34" s="105" t="s">
        <v>381</v>
      </c>
      <c r="H34" s="307" t="s">
        <v>449</v>
      </c>
      <c r="I34" s="406" t="s">
        <v>141</v>
      </c>
      <c r="J34" s="270"/>
      <c r="K34" s="270"/>
      <c r="L34" s="270"/>
      <c r="M34" s="270"/>
      <c r="N34" s="420" t="s">
        <v>258</v>
      </c>
      <c r="O34" s="42"/>
      <c r="P34" s="43"/>
      <c r="Q34" s="103"/>
      <c r="R34" s="59"/>
      <c r="S34" s="64"/>
    </row>
    <row r="35" spans="1:23" s="44" customFormat="1" ht="15.75" x14ac:dyDescent="0.25">
      <c r="A35" s="45" t="s">
        <v>96</v>
      </c>
      <c r="B35" s="135" t="s">
        <v>97</v>
      </c>
      <c r="C35" s="165"/>
      <c r="D35" s="55"/>
      <c r="E35" s="55"/>
      <c r="F35" s="164"/>
      <c r="G35" s="105"/>
      <c r="H35" s="307"/>
      <c r="I35" s="270"/>
      <c r="J35" s="270"/>
      <c r="K35" s="270"/>
      <c r="L35" s="270"/>
      <c r="M35" s="270"/>
      <c r="N35" s="326" t="s">
        <v>292</v>
      </c>
      <c r="O35" s="42"/>
      <c r="P35" s="43"/>
      <c r="Q35" s="103"/>
      <c r="R35" s="59"/>
      <c r="S35" s="64"/>
    </row>
    <row r="36" spans="1:23" s="44" customFormat="1" ht="15.75" x14ac:dyDescent="0.25">
      <c r="A36" s="45" t="s">
        <v>173</v>
      </c>
      <c r="B36" s="135" t="s">
        <v>174</v>
      </c>
      <c r="C36" s="165"/>
      <c r="D36" s="55"/>
      <c r="E36" s="55"/>
      <c r="F36" s="164"/>
      <c r="G36" s="105"/>
      <c r="H36" s="307"/>
      <c r="I36" s="270"/>
      <c r="J36" s="270"/>
      <c r="K36" s="270"/>
      <c r="L36" s="270"/>
      <c r="M36" s="270"/>
      <c r="N36" s="326" t="s">
        <v>292</v>
      </c>
      <c r="O36" s="42"/>
      <c r="P36" s="43"/>
      <c r="Q36" s="103"/>
      <c r="R36" s="59"/>
      <c r="S36" s="64"/>
    </row>
    <row r="37" spans="1:23" s="44" customFormat="1" ht="15.75" x14ac:dyDescent="0.25">
      <c r="A37" s="148" t="s">
        <v>103</v>
      </c>
      <c r="B37" s="149" t="s">
        <v>102</v>
      </c>
      <c r="C37" s="165">
        <v>43837</v>
      </c>
      <c r="D37" s="55">
        <v>43991</v>
      </c>
      <c r="E37" s="55">
        <v>44019</v>
      </c>
      <c r="F37" s="164">
        <v>44110</v>
      </c>
      <c r="G37" s="105" t="s">
        <v>381</v>
      </c>
      <c r="H37" s="307" t="s">
        <v>449</v>
      </c>
      <c r="I37" s="270" t="s">
        <v>163</v>
      </c>
      <c r="J37" s="270"/>
      <c r="K37" s="268" t="s">
        <v>107</v>
      </c>
      <c r="L37" s="270" t="s">
        <v>142</v>
      </c>
      <c r="M37" s="270"/>
      <c r="N37" s="420" t="s">
        <v>258</v>
      </c>
      <c r="O37" s="42"/>
      <c r="P37" s="43"/>
      <c r="Q37" s="103"/>
      <c r="R37" s="59"/>
      <c r="S37" s="64"/>
    </row>
    <row r="38" spans="1:23" s="44" customFormat="1" ht="15.75" x14ac:dyDescent="0.25">
      <c r="A38" s="45" t="s">
        <v>131</v>
      </c>
      <c r="B38" s="134" t="s">
        <v>132</v>
      </c>
      <c r="C38" s="165"/>
      <c r="D38" s="55">
        <v>44003</v>
      </c>
      <c r="E38" s="55"/>
      <c r="F38" s="164"/>
      <c r="G38" s="105"/>
      <c r="H38" s="307"/>
      <c r="I38" s="270"/>
      <c r="J38" s="270"/>
      <c r="K38" s="270"/>
      <c r="L38" s="270"/>
      <c r="M38" s="270"/>
      <c r="N38" s="326" t="s">
        <v>292</v>
      </c>
      <c r="O38" s="42"/>
      <c r="P38" s="43"/>
      <c r="Q38" s="103"/>
      <c r="R38" s="59"/>
      <c r="S38" s="64"/>
    </row>
    <row r="39" spans="1:23" s="44" customFormat="1" ht="15.75" x14ac:dyDescent="0.25">
      <c r="A39" s="40" t="s">
        <v>109</v>
      </c>
      <c r="B39" s="134" t="s">
        <v>108</v>
      </c>
      <c r="C39" s="165">
        <v>43837</v>
      </c>
      <c r="D39" s="55">
        <v>44003</v>
      </c>
      <c r="E39" s="55"/>
      <c r="F39" s="164"/>
      <c r="G39" s="105"/>
      <c r="H39" s="307"/>
      <c r="I39" s="270"/>
      <c r="J39" s="270"/>
      <c r="K39" s="270"/>
      <c r="L39" s="270"/>
      <c r="M39" s="270"/>
      <c r="N39" s="326" t="s">
        <v>292</v>
      </c>
      <c r="O39" s="42"/>
      <c r="P39" s="43"/>
      <c r="Q39" s="103"/>
      <c r="R39" s="59"/>
      <c r="S39" s="64"/>
    </row>
    <row r="40" spans="1:23" s="44" customFormat="1" ht="15.75" x14ac:dyDescent="0.25">
      <c r="A40" s="40" t="s">
        <v>111</v>
      </c>
      <c r="B40" s="134" t="s">
        <v>112</v>
      </c>
      <c r="C40" s="165">
        <v>43894</v>
      </c>
      <c r="D40" s="55">
        <v>43991</v>
      </c>
      <c r="E40" s="55">
        <v>44019</v>
      </c>
      <c r="F40" s="164">
        <v>44110</v>
      </c>
      <c r="G40" s="375" t="s">
        <v>449</v>
      </c>
      <c r="H40" s="307"/>
      <c r="I40" s="270"/>
      <c r="J40" s="270"/>
      <c r="K40" s="270"/>
      <c r="L40" s="270"/>
      <c r="M40" s="270"/>
      <c r="N40" s="326" t="s">
        <v>292</v>
      </c>
      <c r="O40" s="42"/>
      <c r="P40" s="43"/>
      <c r="Q40" s="103"/>
      <c r="R40" s="59"/>
      <c r="S40" s="64"/>
    </row>
    <row r="41" spans="1:23" s="44" customFormat="1" ht="15.75" x14ac:dyDescent="0.25">
      <c r="A41" s="40" t="s">
        <v>116</v>
      </c>
      <c r="B41" s="134" t="s">
        <v>117</v>
      </c>
      <c r="C41" s="165">
        <v>43865</v>
      </c>
      <c r="D41" s="55">
        <v>44003</v>
      </c>
      <c r="E41" s="55"/>
      <c r="F41" s="164"/>
      <c r="G41" s="105"/>
      <c r="H41" s="307"/>
      <c r="I41" s="270"/>
      <c r="J41" s="270"/>
      <c r="K41" s="270"/>
      <c r="L41" s="270"/>
      <c r="M41" s="270"/>
      <c r="N41" s="326" t="s">
        <v>292</v>
      </c>
      <c r="O41" s="42"/>
      <c r="P41" s="43"/>
      <c r="Q41" s="103"/>
      <c r="R41" s="59"/>
      <c r="S41" s="64"/>
    </row>
    <row r="42" spans="1:23" s="44" customFormat="1" ht="15.75" x14ac:dyDescent="0.25">
      <c r="A42" s="40" t="s">
        <v>162</v>
      </c>
      <c r="B42" s="134" t="s">
        <v>159</v>
      </c>
      <c r="C42" s="165"/>
      <c r="D42" s="55"/>
      <c r="E42" s="55"/>
      <c r="F42" s="164"/>
      <c r="G42" s="105"/>
      <c r="H42" s="307"/>
      <c r="I42" s="270"/>
      <c r="J42" s="270"/>
      <c r="K42" s="270"/>
      <c r="L42" s="270"/>
      <c r="M42" s="270"/>
      <c r="N42" s="326" t="s">
        <v>292</v>
      </c>
      <c r="O42" s="42"/>
      <c r="P42" s="43"/>
      <c r="Q42" s="103"/>
      <c r="R42" s="59"/>
      <c r="S42" s="64"/>
    </row>
    <row r="43" spans="1:23" s="44" customFormat="1" ht="15.75" x14ac:dyDescent="0.25">
      <c r="A43" s="45" t="s">
        <v>133</v>
      </c>
      <c r="B43" s="134" t="s">
        <v>143</v>
      </c>
      <c r="C43" s="165">
        <v>43865</v>
      </c>
      <c r="D43" s="55">
        <v>43991</v>
      </c>
      <c r="E43" s="55">
        <v>44019</v>
      </c>
      <c r="F43" s="164"/>
      <c r="G43" s="105"/>
      <c r="H43" s="307"/>
      <c r="I43" s="270"/>
      <c r="J43" s="270"/>
      <c r="K43" s="270"/>
      <c r="L43" s="270"/>
      <c r="M43" s="270"/>
      <c r="N43" s="326" t="s">
        <v>292</v>
      </c>
      <c r="O43" s="42"/>
      <c r="P43" s="43"/>
      <c r="Q43" s="103"/>
      <c r="R43" s="59"/>
      <c r="S43" s="64"/>
    </row>
    <row r="44" spans="1:23" s="44" customFormat="1" ht="15.75" x14ac:dyDescent="0.25">
      <c r="A44" s="148" t="s">
        <v>134</v>
      </c>
      <c r="B44" s="147" t="s">
        <v>63</v>
      </c>
      <c r="C44" s="165">
        <v>43837</v>
      </c>
      <c r="D44" s="421"/>
      <c r="E44" s="421"/>
      <c r="F44" s="424"/>
      <c r="G44" s="296"/>
      <c r="H44" s="423"/>
      <c r="I44" s="56"/>
      <c r="J44" s="56"/>
      <c r="K44" s="56"/>
      <c r="L44" s="56"/>
      <c r="M44" s="56"/>
      <c r="N44" s="326" t="s">
        <v>292</v>
      </c>
      <c r="O44" s="42"/>
      <c r="P44" s="43"/>
      <c r="Q44" s="103"/>
      <c r="R44" s="59"/>
      <c r="S44" s="64"/>
    </row>
    <row r="45" spans="1:23" s="44" customFormat="1" ht="15.75" x14ac:dyDescent="0.25">
      <c r="A45" s="45" t="s">
        <v>136</v>
      </c>
      <c r="B45" s="134" t="s">
        <v>137</v>
      </c>
      <c r="C45" s="165">
        <v>43837</v>
      </c>
      <c r="D45" s="55">
        <v>43991</v>
      </c>
      <c r="E45" s="55">
        <v>44019</v>
      </c>
      <c r="F45" s="164">
        <v>44110</v>
      </c>
      <c r="G45" s="105"/>
      <c r="H45" s="307"/>
      <c r="I45" s="56"/>
      <c r="J45" s="56"/>
      <c r="K45" s="56"/>
      <c r="L45" s="56"/>
      <c r="M45" s="56"/>
      <c r="N45" s="326" t="s">
        <v>292</v>
      </c>
      <c r="O45" s="42"/>
      <c r="P45" s="43"/>
      <c r="Q45" s="103"/>
      <c r="R45" s="59"/>
      <c r="S45" s="64"/>
    </row>
    <row r="46" spans="1:23" s="44" customFormat="1" ht="15.75" x14ac:dyDescent="0.25">
      <c r="A46" s="45" t="s">
        <v>175</v>
      </c>
      <c r="B46" s="134" t="s">
        <v>176</v>
      </c>
      <c r="C46" s="165">
        <v>43894</v>
      </c>
      <c r="D46" s="55">
        <v>43991</v>
      </c>
      <c r="E46" s="55"/>
      <c r="F46" s="164"/>
      <c r="G46" s="105"/>
      <c r="H46" s="307"/>
      <c r="I46" s="56"/>
      <c r="J46" s="56"/>
      <c r="K46" s="56"/>
      <c r="L46" s="56"/>
      <c r="M46" s="56"/>
      <c r="N46" s="326" t="s">
        <v>292</v>
      </c>
      <c r="O46" s="42"/>
      <c r="P46" s="43"/>
      <c r="Q46" s="103"/>
      <c r="R46" s="59"/>
      <c r="S46" s="64"/>
    </row>
    <row r="47" spans="1:23" s="44" customFormat="1" ht="15.75" x14ac:dyDescent="0.25">
      <c r="A47" s="148" t="s">
        <v>154</v>
      </c>
      <c r="B47" s="149" t="s">
        <v>155</v>
      </c>
      <c r="C47" s="165">
        <v>43837</v>
      </c>
      <c r="D47" s="55">
        <v>43991</v>
      </c>
      <c r="E47" s="55">
        <v>44019</v>
      </c>
      <c r="F47" s="164">
        <v>44110</v>
      </c>
      <c r="G47" s="105" t="s">
        <v>381</v>
      </c>
      <c r="H47" s="307" t="s">
        <v>449</v>
      </c>
      <c r="I47" s="56" t="s">
        <v>163</v>
      </c>
      <c r="J47" s="56"/>
      <c r="K47" s="56"/>
      <c r="L47" s="366" t="s">
        <v>448</v>
      </c>
      <c r="M47" s="56"/>
      <c r="N47" s="420" t="s">
        <v>258</v>
      </c>
      <c r="O47" s="42"/>
      <c r="P47" s="43"/>
      <c r="Q47" s="103"/>
      <c r="R47" s="59"/>
      <c r="S47" s="64"/>
    </row>
    <row r="48" spans="1:23" s="44" customFormat="1" ht="15.75" x14ac:dyDescent="0.25">
      <c r="A48" s="45" t="s">
        <v>149</v>
      </c>
      <c r="B48" s="135" t="s">
        <v>150</v>
      </c>
      <c r="C48" s="165">
        <v>43837</v>
      </c>
      <c r="D48" s="55">
        <v>44003</v>
      </c>
      <c r="E48" s="55">
        <v>44076</v>
      </c>
      <c r="F48" s="164">
        <v>44110</v>
      </c>
      <c r="G48" s="375" t="s">
        <v>449</v>
      </c>
      <c r="H48" s="307"/>
      <c r="I48" s="56"/>
      <c r="J48" s="56"/>
      <c r="K48" s="56"/>
      <c r="L48" s="56"/>
      <c r="M48" s="56"/>
      <c r="N48" s="326" t="s">
        <v>292</v>
      </c>
      <c r="O48" s="42"/>
      <c r="P48" s="43"/>
      <c r="Q48" s="103"/>
      <c r="R48" s="59"/>
      <c r="S48" s="64"/>
    </row>
    <row r="49" spans="1:19" s="44" customFormat="1" ht="15.75" x14ac:dyDescent="0.25">
      <c r="A49" s="45" t="s">
        <v>152</v>
      </c>
      <c r="B49" s="135" t="s">
        <v>151</v>
      </c>
      <c r="C49" s="165">
        <v>43837</v>
      </c>
      <c r="D49" s="55"/>
      <c r="E49" s="55">
        <v>44019</v>
      </c>
      <c r="F49" s="408"/>
      <c r="G49" s="105"/>
      <c r="H49" s="307"/>
      <c r="I49" s="56"/>
      <c r="J49" s="56"/>
      <c r="K49" s="56"/>
      <c r="L49" s="56"/>
      <c r="M49" s="56"/>
      <c r="N49" s="326" t="s">
        <v>292</v>
      </c>
      <c r="O49" s="42"/>
      <c r="P49" s="43"/>
      <c r="Q49" s="103"/>
      <c r="R49" s="59"/>
      <c r="S49" s="64"/>
    </row>
    <row r="50" spans="1:19" s="44" customFormat="1" ht="15.75" x14ac:dyDescent="0.25">
      <c r="A50" s="148" t="s">
        <v>156</v>
      </c>
      <c r="B50" s="306" t="s">
        <v>157</v>
      </c>
      <c r="C50" s="165" t="s">
        <v>460</v>
      </c>
      <c r="D50" s="55">
        <v>43991</v>
      </c>
      <c r="E50" s="55">
        <v>44019</v>
      </c>
      <c r="F50" s="164">
        <v>44110</v>
      </c>
      <c r="G50" s="107" t="s">
        <v>326</v>
      </c>
      <c r="H50" s="307" t="s">
        <v>381</v>
      </c>
      <c r="I50" s="366" t="s">
        <v>163</v>
      </c>
      <c r="J50" s="56"/>
      <c r="K50" s="366" t="s">
        <v>422</v>
      </c>
      <c r="L50" s="56"/>
      <c r="M50" s="366" t="s">
        <v>104</v>
      </c>
      <c r="N50" s="420" t="s">
        <v>258</v>
      </c>
      <c r="O50" s="42"/>
      <c r="P50" s="43"/>
      <c r="Q50" s="103"/>
      <c r="R50" s="59"/>
      <c r="S50" s="64"/>
    </row>
    <row r="51" spans="1:19" s="44" customFormat="1" ht="15.75" x14ac:dyDescent="0.25">
      <c r="A51" s="45" t="s">
        <v>168</v>
      </c>
      <c r="B51" s="136" t="s">
        <v>167</v>
      </c>
      <c r="C51" s="165"/>
      <c r="D51" s="55"/>
      <c r="E51" s="55"/>
      <c r="F51" s="164"/>
      <c r="G51" s="107"/>
      <c r="H51" s="307"/>
      <c r="I51" s="271"/>
      <c r="J51" s="271"/>
      <c r="K51" s="271"/>
      <c r="L51" s="271"/>
      <c r="M51" s="271"/>
      <c r="N51" s="326" t="s">
        <v>292</v>
      </c>
      <c r="O51" s="42"/>
      <c r="P51" s="43"/>
      <c r="Q51" s="103"/>
      <c r="R51" s="59"/>
      <c r="S51" s="64"/>
    </row>
    <row r="52" spans="1:19" s="44" customFormat="1" ht="15.75" x14ac:dyDescent="0.25">
      <c r="A52" s="89" t="s">
        <v>186</v>
      </c>
      <c r="B52" s="137" t="s">
        <v>188</v>
      </c>
      <c r="C52" s="165"/>
      <c r="D52" s="55"/>
      <c r="E52" s="55"/>
      <c r="F52" s="164"/>
      <c r="G52" s="107"/>
      <c r="H52" s="307"/>
      <c r="I52" s="271"/>
      <c r="J52" s="271"/>
      <c r="K52" s="271"/>
      <c r="L52" s="271"/>
      <c r="M52" s="271"/>
      <c r="N52" s="326" t="s">
        <v>292</v>
      </c>
      <c r="O52" s="42"/>
      <c r="P52" s="43"/>
      <c r="Q52" s="103"/>
      <c r="R52" s="59"/>
      <c r="S52" s="64"/>
    </row>
    <row r="53" spans="1:19" s="44" customFormat="1" ht="15.75" x14ac:dyDescent="0.25">
      <c r="A53" s="89" t="s">
        <v>187</v>
      </c>
      <c r="B53" s="136" t="s">
        <v>189</v>
      </c>
      <c r="C53" s="165"/>
      <c r="D53" s="55"/>
      <c r="E53" s="55"/>
      <c r="F53" s="164"/>
      <c r="G53" s="107"/>
      <c r="H53" s="307"/>
      <c r="I53" s="271"/>
      <c r="J53" s="271"/>
      <c r="K53" s="271"/>
      <c r="L53" s="271"/>
      <c r="M53" s="271"/>
      <c r="N53" s="326" t="s">
        <v>292</v>
      </c>
      <c r="O53" s="42"/>
      <c r="P53" s="43"/>
      <c r="Q53" s="103"/>
      <c r="R53" s="59"/>
      <c r="S53" s="64"/>
    </row>
    <row r="54" spans="1:19" s="44" customFormat="1" ht="15.75" x14ac:dyDescent="0.25">
      <c r="A54" s="108" t="s">
        <v>190</v>
      </c>
      <c r="B54" s="137" t="s">
        <v>191</v>
      </c>
      <c r="C54" s="165"/>
      <c r="D54" s="55"/>
      <c r="E54" s="55"/>
      <c r="F54" s="164"/>
      <c r="G54" s="107"/>
      <c r="H54" s="307"/>
      <c r="I54" s="271"/>
      <c r="J54" s="271"/>
      <c r="K54" s="271"/>
      <c r="L54" s="271"/>
      <c r="M54" s="271"/>
      <c r="N54" s="326" t="s">
        <v>292</v>
      </c>
      <c r="O54" s="42"/>
      <c r="P54" s="43"/>
      <c r="Q54" s="103"/>
      <c r="R54" s="59"/>
      <c r="S54" s="64"/>
    </row>
    <row r="55" spans="1:19" s="44" customFormat="1" ht="15.75" x14ac:dyDescent="0.25">
      <c r="A55" s="109" t="s">
        <v>201</v>
      </c>
      <c r="B55" s="132" t="s">
        <v>203</v>
      </c>
      <c r="C55" s="165">
        <v>43894</v>
      </c>
      <c r="D55" s="55">
        <v>44003</v>
      </c>
      <c r="E55" s="55"/>
      <c r="F55" s="164"/>
      <c r="G55" s="107"/>
      <c r="H55" s="307"/>
      <c r="I55" s="271"/>
      <c r="J55" s="271"/>
      <c r="K55" s="271"/>
      <c r="L55" s="271"/>
      <c r="M55" s="271"/>
      <c r="N55" s="326" t="s">
        <v>292</v>
      </c>
      <c r="O55" s="42"/>
      <c r="P55" s="43"/>
      <c r="Q55" s="103"/>
      <c r="R55" s="59"/>
      <c r="S55" s="64"/>
    </row>
    <row r="56" spans="1:19" s="44" customFormat="1" ht="15.75" x14ac:dyDescent="0.25">
      <c r="A56" s="109" t="s">
        <v>202</v>
      </c>
      <c r="B56" s="132" t="s">
        <v>204</v>
      </c>
      <c r="C56" s="165">
        <v>43894</v>
      </c>
      <c r="D56" s="55">
        <v>43991</v>
      </c>
      <c r="E56" s="167"/>
      <c r="F56" s="409"/>
      <c r="G56" s="374"/>
      <c r="H56" s="307"/>
      <c r="I56" s="271"/>
      <c r="J56" s="271"/>
      <c r="K56" s="271"/>
      <c r="L56" s="271"/>
      <c r="M56" s="271"/>
      <c r="N56" s="326" t="s">
        <v>292</v>
      </c>
      <c r="O56" s="42"/>
      <c r="P56" s="43"/>
      <c r="Q56" s="103"/>
      <c r="R56" s="59"/>
      <c r="S56" s="64"/>
    </row>
    <row r="57" spans="1:19" s="44" customFormat="1" ht="15.75" x14ac:dyDescent="0.25">
      <c r="A57" s="125" t="s">
        <v>210</v>
      </c>
      <c r="B57" s="132" t="s">
        <v>211</v>
      </c>
      <c r="C57" s="166">
        <v>43894</v>
      </c>
      <c r="D57" s="261">
        <v>43991</v>
      </c>
      <c r="E57" s="63"/>
      <c r="F57" s="410">
        <v>44139</v>
      </c>
      <c r="G57" s="105"/>
      <c r="H57" s="308"/>
      <c r="I57" s="272"/>
      <c r="J57" s="270"/>
      <c r="K57" s="273"/>
      <c r="L57" s="270"/>
      <c r="M57" s="273"/>
      <c r="N57" s="326" t="s">
        <v>292</v>
      </c>
      <c r="O57" s="42"/>
      <c r="P57" s="43"/>
      <c r="Q57" s="103"/>
      <c r="R57" s="59"/>
      <c r="S57" s="64"/>
    </row>
    <row r="58" spans="1:19" s="44" customFormat="1" ht="15.75" x14ac:dyDescent="0.25">
      <c r="A58" s="125" t="s">
        <v>364</v>
      </c>
      <c r="B58" s="132" t="s">
        <v>365</v>
      </c>
      <c r="C58" s="166"/>
      <c r="D58" s="261"/>
      <c r="E58" s="63">
        <v>44048</v>
      </c>
      <c r="F58" s="410"/>
      <c r="G58" s="105"/>
      <c r="H58" s="308"/>
      <c r="I58" s="272"/>
      <c r="J58" s="270"/>
      <c r="K58" s="273"/>
      <c r="L58" s="270"/>
      <c r="M58" s="273"/>
      <c r="N58" s="326" t="s">
        <v>292</v>
      </c>
      <c r="O58" s="42"/>
      <c r="P58" s="43"/>
      <c r="Q58" s="103"/>
      <c r="R58" s="59"/>
      <c r="S58" s="64"/>
    </row>
    <row r="59" spans="1:19" s="44" customFormat="1" ht="15.75" x14ac:dyDescent="0.25">
      <c r="A59" s="89" t="s">
        <v>213</v>
      </c>
      <c r="B59" s="132" t="s">
        <v>217</v>
      </c>
      <c r="C59" s="168"/>
      <c r="D59" s="263"/>
      <c r="E59" s="63"/>
      <c r="F59" s="410"/>
      <c r="G59" s="105"/>
      <c r="H59" s="307"/>
      <c r="I59" s="274"/>
      <c r="J59" s="56"/>
      <c r="K59" s="275"/>
      <c r="L59" s="56"/>
      <c r="M59" s="275"/>
      <c r="N59" s="326" t="s">
        <v>292</v>
      </c>
      <c r="O59" s="42"/>
      <c r="P59" s="43"/>
      <c r="Q59" s="103"/>
      <c r="R59" s="59"/>
      <c r="S59" s="64"/>
    </row>
    <row r="60" spans="1:19" s="44" customFormat="1" ht="15.75" x14ac:dyDescent="0.25">
      <c r="A60" s="151" t="s">
        <v>214</v>
      </c>
      <c r="B60" s="150" t="s">
        <v>218</v>
      </c>
      <c r="C60" s="168">
        <v>43837</v>
      </c>
      <c r="D60" s="263">
        <v>43991</v>
      </c>
      <c r="E60" s="63">
        <v>44019</v>
      </c>
      <c r="F60" s="410">
        <v>44110</v>
      </c>
      <c r="G60" s="105" t="s">
        <v>380</v>
      </c>
      <c r="H60" s="307" t="s">
        <v>449</v>
      </c>
      <c r="I60" s="407" t="s">
        <v>141</v>
      </c>
      <c r="J60" s="56"/>
      <c r="K60" s="275"/>
      <c r="L60" s="56"/>
      <c r="M60" s="275"/>
      <c r="N60" s="420" t="s">
        <v>258</v>
      </c>
      <c r="O60" s="42"/>
      <c r="P60" s="43"/>
      <c r="Q60" s="103"/>
      <c r="R60" s="59"/>
      <c r="S60" s="64"/>
    </row>
    <row r="61" spans="1:19" s="44" customFormat="1" ht="15.75" x14ac:dyDescent="0.25">
      <c r="A61" s="151" t="s">
        <v>215</v>
      </c>
      <c r="B61" s="150" t="s">
        <v>219</v>
      </c>
      <c r="C61" s="168">
        <v>43865</v>
      </c>
      <c r="D61" s="426"/>
      <c r="E61" s="426"/>
      <c r="F61" s="427"/>
      <c r="G61" s="296"/>
      <c r="H61" s="423"/>
      <c r="I61" s="274"/>
      <c r="J61" s="56"/>
      <c r="K61" s="275"/>
      <c r="L61" s="56"/>
      <c r="M61" s="275"/>
      <c r="N61" s="326" t="s">
        <v>292</v>
      </c>
      <c r="O61" s="42"/>
      <c r="P61" s="43"/>
      <c r="Q61" s="103"/>
      <c r="R61" s="59"/>
      <c r="S61" s="64"/>
    </row>
    <row r="62" spans="1:19" s="44" customFormat="1" ht="15.75" x14ac:dyDescent="0.25">
      <c r="A62" s="151" t="s">
        <v>216</v>
      </c>
      <c r="B62" s="150" t="s">
        <v>220</v>
      </c>
      <c r="C62" s="168">
        <v>43837</v>
      </c>
      <c r="D62" s="263">
        <v>43991</v>
      </c>
      <c r="E62" s="63">
        <v>44019</v>
      </c>
      <c r="F62" s="410">
        <v>44110</v>
      </c>
      <c r="G62" s="105" t="s">
        <v>326</v>
      </c>
      <c r="H62" s="307" t="s">
        <v>380</v>
      </c>
      <c r="I62" s="274"/>
      <c r="J62" s="56"/>
      <c r="K62" s="275"/>
      <c r="L62" s="56"/>
      <c r="M62" s="371" t="s">
        <v>104</v>
      </c>
      <c r="N62" s="420" t="s">
        <v>258</v>
      </c>
      <c r="O62" s="42"/>
      <c r="P62" s="43"/>
      <c r="Q62" s="103"/>
      <c r="R62" s="59"/>
      <c r="S62" s="64"/>
    </row>
    <row r="63" spans="1:19" s="44" customFormat="1" ht="15.75" x14ac:dyDescent="0.25">
      <c r="A63" s="64" t="s">
        <v>249</v>
      </c>
      <c r="B63" s="124" t="s">
        <v>250</v>
      </c>
      <c r="C63" s="169">
        <v>43837</v>
      </c>
      <c r="D63" s="263"/>
      <c r="E63" s="63">
        <v>44019</v>
      </c>
      <c r="F63" s="410"/>
      <c r="G63" s="105"/>
      <c r="H63" s="307"/>
      <c r="I63" s="274"/>
      <c r="J63" s="56"/>
      <c r="K63" s="275"/>
      <c r="L63" s="56"/>
      <c r="M63" s="275"/>
      <c r="N63" s="326" t="s">
        <v>292</v>
      </c>
      <c r="O63" s="42"/>
      <c r="P63" s="43"/>
      <c r="Q63" s="103"/>
      <c r="R63" s="59"/>
      <c r="S63" s="64"/>
    </row>
    <row r="64" spans="1:19" s="44" customFormat="1" ht="15.75" x14ac:dyDescent="0.25">
      <c r="A64" s="64" t="s">
        <v>247</v>
      </c>
      <c r="B64" s="124" t="s">
        <v>248</v>
      </c>
      <c r="C64" s="169">
        <v>43837</v>
      </c>
      <c r="D64" s="263"/>
      <c r="E64" s="63"/>
      <c r="F64" s="410"/>
      <c r="G64" s="105"/>
      <c r="H64" s="307"/>
      <c r="I64" s="274"/>
      <c r="J64" s="56"/>
      <c r="K64" s="275"/>
      <c r="L64" s="56"/>
      <c r="M64" s="275"/>
      <c r="N64" s="326" t="s">
        <v>292</v>
      </c>
      <c r="O64" s="42"/>
      <c r="P64" s="43"/>
      <c r="Q64" s="103"/>
      <c r="R64" s="59"/>
      <c r="S64" s="64"/>
    </row>
    <row r="65" spans="1:19" s="44" customFormat="1" ht="15.75" x14ac:dyDescent="0.25">
      <c r="A65" s="373" t="s">
        <v>252</v>
      </c>
      <c r="B65" s="372" t="s">
        <v>253</v>
      </c>
      <c r="C65" s="169">
        <v>43894</v>
      </c>
      <c r="D65" s="263">
        <v>43991</v>
      </c>
      <c r="E65" s="63">
        <v>44019</v>
      </c>
      <c r="F65" s="410">
        <v>44110</v>
      </c>
      <c r="G65" s="375" t="s">
        <v>449</v>
      </c>
      <c r="H65" s="309" t="s">
        <v>460</v>
      </c>
      <c r="I65" s="276"/>
      <c r="J65" s="271"/>
      <c r="K65" s="277"/>
      <c r="L65" s="271"/>
      <c r="M65" s="277"/>
      <c r="N65" s="420" t="s">
        <v>258</v>
      </c>
      <c r="O65" s="42"/>
      <c r="P65" s="43"/>
      <c r="Q65" s="103"/>
      <c r="R65" s="59"/>
      <c r="S65" s="64"/>
    </row>
    <row r="66" spans="1:19" s="44" customFormat="1" ht="15.75" x14ac:dyDescent="0.25">
      <c r="A66" s="151" t="s">
        <v>261</v>
      </c>
      <c r="B66" s="251" t="s">
        <v>262</v>
      </c>
      <c r="C66" s="169">
        <v>43894</v>
      </c>
      <c r="D66" s="263">
        <v>44019</v>
      </c>
      <c r="E66" s="63">
        <v>44019</v>
      </c>
      <c r="F66" s="410">
        <v>44139</v>
      </c>
      <c r="G66" s="375" t="s">
        <v>449</v>
      </c>
      <c r="H66" s="307" t="s">
        <v>142</v>
      </c>
      <c r="I66" s="274"/>
      <c r="J66" s="56"/>
      <c r="K66" s="275"/>
      <c r="L66" s="56"/>
      <c r="M66" s="275"/>
      <c r="N66" s="420" t="s">
        <v>258</v>
      </c>
      <c r="O66" s="42"/>
      <c r="P66" s="43"/>
      <c r="Q66" s="103"/>
      <c r="R66" s="59"/>
      <c r="S66" s="64"/>
    </row>
    <row r="67" spans="1:19" s="44" customFormat="1" ht="15.75" x14ac:dyDescent="0.25">
      <c r="A67" s="151" t="s">
        <v>263</v>
      </c>
      <c r="B67" s="251" t="s">
        <v>264</v>
      </c>
      <c r="C67" s="169">
        <v>43894</v>
      </c>
      <c r="D67" s="426"/>
      <c r="E67" s="426"/>
      <c r="F67" s="410">
        <v>44110</v>
      </c>
      <c r="G67" s="375" t="s">
        <v>449</v>
      </c>
      <c r="H67" s="422"/>
      <c r="I67" s="274"/>
      <c r="J67" s="56"/>
      <c r="K67" s="275"/>
      <c r="L67" s="56"/>
      <c r="M67" s="275"/>
      <c r="N67" s="326" t="s">
        <v>292</v>
      </c>
      <c r="O67" s="42"/>
      <c r="P67" s="43"/>
      <c r="Q67" s="103"/>
      <c r="R67" s="59"/>
      <c r="S67" s="64"/>
    </row>
    <row r="68" spans="1:19" s="44" customFormat="1" ht="15.75" x14ac:dyDescent="0.25">
      <c r="A68" s="252" t="s">
        <v>254</v>
      </c>
      <c r="B68" s="253" t="s">
        <v>135</v>
      </c>
      <c r="C68" s="102">
        <v>43837</v>
      </c>
      <c r="D68" s="63">
        <v>43991</v>
      </c>
      <c r="E68" s="63">
        <v>44019</v>
      </c>
      <c r="F68" s="410">
        <v>44110</v>
      </c>
      <c r="G68" s="105" t="s">
        <v>380</v>
      </c>
      <c r="H68" s="307" t="s">
        <v>142</v>
      </c>
      <c r="I68" s="367" t="s">
        <v>141</v>
      </c>
      <c r="J68" s="56"/>
      <c r="K68" s="366" t="s">
        <v>422</v>
      </c>
      <c r="L68" s="56"/>
      <c r="M68" s="366" t="s">
        <v>445</v>
      </c>
      <c r="N68" s="420" t="s">
        <v>258</v>
      </c>
      <c r="O68" s="42"/>
      <c r="P68" s="43"/>
      <c r="Q68" s="103"/>
      <c r="R68" s="59"/>
      <c r="S68" s="64"/>
    </row>
    <row r="69" spans="1:19" s="44" customFormat="1" ht="15.75" x14ac:dyDescent="0.25">
      <c r="A69" s="212" t="s">
        <v>311</v>
      </c>
      <c r="B69" s="213" t="s">
        <v>314</v>
      </c>
      <c r="C69" s="265"/>
      <c r="D69" s="266">
        <v>44003</v>
      </c>
      <c r="E69" s="266">
        <v>44019</v>
      </c>
      <c r="F69" s="411">
        <v>44139</v>
      </c>
      <c r="G69" s="375" t="s">
        <v>449</v>
      </c>
      <c r="H69" s="309"/>
      <c r="I69" s="279"/>
      <c r="J69" s="271"/>
      <c r="K69" s="271"/>
      <c r="L69" s="271"/>
      <c r="M69" s="271"/>
      <c r="N69" s="326" t="s">
        <v>292</v>
      </c>
      <c r="O69" s="42">
        <v>43978</v>
      </c>
      <c r="P69" s="43"/>
      <c r="Q69" s="103"/>
      <c r="R69" s="59"/>
      <c r="S69" s="64"/>
    </row>
    <row r="70" spans="1:19" s="44" customFormat="1" ht="15.75" x14ac:dyDescent="0.25">
      <c r="A70" s="303" t="s">
        <v>322</v>
      </c>
      <c r="B70" s="251" t="s">
        <v>325</v>
      </c>
      <c r="C70" s="169"/>
      <c r="D70" s="263">
        <v>43991</v>
      </c>
      <c r="E70" s="63">
        <v>44019</v>
      </c>
      <c r="F70" s="410">
        <v>44110</v>
      </c>
      <c r="G70" s="105" t="s">
        <v>326</v>
      </c>
      <c r="H70" s="307" t="s">
        <v>449</v>
      </c>
      <c r="I70" s="274"/>
      <c r="J70" s="56"/>
      <c r="K70" s="275"/>
      <c r="L70" s="56"/>
      <c r="M70" s="275"/>
      <c r="N70" s="420" t="s">
        <v>258</v>
      </c>
      <c r="O70" s="42">
        <v>43987</v>
      </c>
      <c r="P70" s="43"/>
      <c r="Q70" s="103"/>
      <c r="R70" s="59"/>
      <c r="S70" s="64"/>
    </row>
    <row r="71" spans="1:19" s="44" customFormat="1" ht="15.75" x14ac:dyDescent="0.25">
      <c r="A71" s="358" t="s">
        <v>415</v>
      </c>
      <c r="B71" s="41" t="s">
        <v>416</v>
      </c>
      <c r="C71" s="356"/>
      <c r="D71" s="261"/>
      <c r="E71" s="357">
        <v>44076</v>
      </c>
      <c r="F71" s="412"/>
      <c r="G71" s="375"/>
      <c r="H71" s="309"/>
      <c r="I71" s="276"/>
      <c r="J71" s="271"/>
      <c r="K71" s="277"/>
      <c r="L71" s="271"/>
      <c r="M71" s="277"/>
      <c r="N71" s="326" t="s">
        <v>292</v>
      </c>
      <c r="O71" s="42"/>
      <c r="P71" s="43"/>
      <c r="Q71" s="103"/>
      <c r="R71" s="59"/>
      <c r="S71" s="64"/>
    </row>
    <row r="72" spans="1:19" s="44" customFormat="1" ht="15.75" x14ac:dyDescent="0.25">
      <c r="A72" s="358" t="s">
        <v>417</v>
      </c>
      <c r="B72" s="41" t="s">
        <v>418</v>
      </c>
      <c r="C72" s="356"/>
      <c r="D72" s="261"/>
      <c r="E72" s="357">
        <v>44076</v>
      </c>
      <c r="F72" s="412">
        <v>44110</v>
      </c>
      <c r="G72" s="107"/>
      <c r="H72" s="309"/>
      <c r="I72" s="276"/>
      <c r="J72" s="271"/>
      <c r="K72" s="277"/>
      <c r="L72" s="271"/>
      <c r="M72" s="277"/>
      <c r="N72" s="326" t="s">
        <v>292</v>
      </c>
      <c r="O72" s="42"/>
      <c r="P72" s="43"/>
      <c r="Q72" s="103"/>
      <c r="R72" s="59"/>
      <c r="S72" s="64"/>
    </row>
    <row r="73" spans="1:19" s="44" customFormat="1" ht="15.75" x14ac:dyDescent="0.25">
      <c r="A73" s="358" t="s">
        <v>434</v>
      </c>
      <c r="B73" s="41" t="s">
        <v>435</v>
      </c>
      <c r="C73" s="356"/>
      <c r="D73" s="261"/>
      <c r="E73" s="357"/>
      <c r="F73" s="412">
        <v>44110</v>
      </c>
      <c r="G73" s="107"/>
      <c r="H73" s="309"/>
      <c r="I73" s="276"/>
      <c r="J73" s="271"/>
      <c r="K73" s="277"/>
      <c r="L73" s="271"/>
      <c r="M73" s="277"/>
      <c r="N73" s="326" t="s">
        <v>292</v>
      </c>
      <c r="O73" s="42"/>
      <c r="P73" s="43"/>
      <c r="Q73" s="103"/>
      <c r="R73" s="59"/>
      <c r="S73" s="64"/>
    </row>
    <row r="74" spans="1:19" s="44" customFormat="1" ht="14.25" customHeight="1" x14ac:dyDescent="0.25">
      <c r="A74" s="141" t="s">
        <v>43</v>
      </c>
      <c r="B74" s="150" t="s">
        <v>208</v>
      </c>
      <c r="C74" s="206">
        <v>43837</v>
      </c>
      <c r="D74" s="205">
        <v>43991</v>
      </c>
      <c r="E74" s="205">
        <v>44019</v>
      </c>
      <c r="F74" s="413">
        <v>44139</v>
      </c>
      <c r="G74" s="107" t="s">
        <v>326</v>
      </c>
      <c r="H74" s="309" t="s">
        <v>380</v>
      </c>
      <c r="I74" s="271" t="s">
        <v>27</v>
      </c>
      <c r="J74" s="271" t="s">
        <v>177</v>
      </c>
      <c r="K74" s="271" t="s">
        <v>107</v>
      </c>
      <c r="L74" s="271" t="s">
        <v>98</v>
      </c>
      <c r="M74" s="271" t="s">
        <v>104</v>
      </c>
      <c r="N74" s="420" t="s">
        <v>258</v>
      </c>
      <c r="O74" s="42"/>
      <c r="P74" s="43"/>
      <c r="Q74" s="101"/>
      <c r="R74" s="59"/>
      <c r="S74" s="64"/>
    </row>
    <row r="75" spans="1:19" s="44" customFormat="1" ht="14.25" customHeight="1" x14ac:dyDescent="0.25">
      <c r="A75" s="148" t="s">
        <v>44</v>
      </c>
      <c r="B75" s="147" t="s">
        <v>45</v>
      </c>
      <c r="C75" s="425"/>
      <c r="D75" s="421"/>
      <c r="E75" s="421"/>
      <c r="F75" s="164">
        <v>44110</v>
      </c>
      <c r="G75" s="296"/>
      <c r="H75" s="423"/>
      <c r="I75" s="267"/>
      <c r="J75" s="267"/>
      <c r="K75" s="267"/>
      <c r="L75" s="267" t="s">
        <v>98</v>
      </c>
      <c r="M75" s="267"/>
      <c r="N75" s="326" t="s">
        <v>292</v>
      </c>
      <c r="O75" s="42"/>
      <c r="P75" s="43"/>
      <c r="Q75" s="101"/>
      <c r="R75" s="59"/>
      <c r="S75" s="64"/>
    </row>
    <row r="76" spans="1:19" s="44" customFormat="1" ht="14.25" customHeight="1" x14ac:dyDescent="0.25">
      <c r="A76" s="146" t="s">
        <v>74</v>
      </c>
      <c r="B76" s="147" t="s">
        <v>75</v>
      </c>
      <c r="C76" s="165">
        <v>43894</v>
      </c>
      <c r="D76" s="55" t="s">
        <v>465</v>
      </c>
      <c r="E76" s="55">
        <v>44019</v>
      </c>
      <c r="F76" s="164">
        <v>44110</v>
      </c>
      <c r="G76" s="375" t="s">
        <v>380</v>
      </c>
      <c r="H76" s="307" t="s">
        <v>449</v>
      </c>
      <c r="I76" s="267"/>
      <c r="J76" s="267"/>
      <c r="K76" s="267"/>
      <c r="L76" s="267"/>
      <c r="M76" s="267"/>
      <c r="N76" s="420" t="s">
        <v>258</v>
      </c>
      <c r="O76" s="42"/>
      <c r="P76" s="43"/>
      <c r="Q76" s="101"/>
      <c r="R76" s="59"/>
      <c r="S76" s="64"/>
    </row>
    <row r="77" spans="1:19" s="44" customFormat="1" ht="14.25" customHeight="1" x14ac:dyDescent="0.25">
      <c r="A77" s="46" t="s">
        <v>78</v>
      </c>
      <c r="B77" s="134" t="s">
        <v>79</v>
      </c>
      <c r="C77" s="165"/>
      <c r="D77" s="55"/>
      <c r="E77" s="55"/>
      <c r="F77" s="164"/>
      <c r="G77" s="105"/>
      <c r="H77" s="307"/>
      <c r="I77" s="267"/>
      <c r="J77" s="267"/>
      <c r="K77" s="267"/>
      <c r="L77" s="267"/>
      <c r="M77" s="267"/>
      <c r="N77" s="326" t="s">
        <v>292</v>
      </c>
      <c r="O77" s="42"/>
      <c r="P77" s="43"/>
      <c r="Q77" s="101"/>
      <c r="R77" s="59"/>
      <c r="S77" s="64"/>
    </row>
    <row r="78" spans="1:19" s="44" customFormat="1" ht="14.25" customHeight="1" x14ac:dyDescent="0.25">
      <c r="A78" s="146" t="s">
        <v>88</v>
      </c>
      <c r="B78" s="147" t="s">
        <v>87</v>
      </c>
      <c r="C78" s="165">
        <v>43837</v>
      </c>
      <c r="D78" s="421"/>
      <c r="E78" s="421"/>
      <c r="F78" s="424"/>
      <c r="G78" s="428"/>
      <c r="H78" s="423"/>
      <c r="I78" s="267"/>
      <c r="J78" s="267"/>
      <c r="K78" s="267"/>
      <c r="L78" s="267"/>
      <c r="M78" s="267"/>
      <c r="N78" s="326" t="s">
        <v>292</v>
      </c>
      <c r="O78" s="42"/>
      <c r="P78" s="43"/>
      <c r="Q78" s="101"/>
      <c r="R78" s="59"/>
      <c r="S78" s="64"/>
    </row>
    <row r="79" spans="1:19" s="44" customFormat="1" ht="14.25" customHeight="1" x14ac:dyDescent="0.25">
      <c r="A79" s="46" t="s">
        <v>438</v>
      </c>
      <c r="B79" s="134" t="s">
        <v>439</v>
      </c>
      <c r="C79" s="165"/>
      <c r="D79" s="55"/>
      <c r="E79" s="55"/>
      <c r="F79" s="164"/>
      <c r="G79" s="105"/>
      <c r="H79" s="307"/>
      <c r="I79" s="267"/>
      <c r="J79" s="267"/>
      <c r="K79" s="267"/>
      <c r="L79" s="267"/>
      <c r="M79" s="267"/>
      <c r="N79" s="326" t="s">
        <v>292</v>
      </c>
      <c r="O79" s="42"/>
      <c r="P79" s="43"/>
      <c r="Q79" s="101"/>
      <c r="R79" s="59"/>
      <c r="S79" s="64"/>
    </row>
    <row r="80" spans="1:19" s="44" customFormat="1" ht="14.25" customHeight="1" x14ac:dyDescent="0.25">
      <c r="A80" s="146" t="s">
        <v>121</v>
      </c>
      <c r="B80" s="147" t="s">
        <v>124</v>
      </c>
      <c r="C80" s="165">
        <v>43837</v>
      </c>
      <c r="D80" s="55">
        <v>44003</v>
      </c>
      <c r="E80" s="55">
        <v>44048</v>
      </c>
      <c r="F80" s="164">
        <v>44110</v>
      </c>
      <c r="G80" s="375" t="s">
        <v>449</v>
      </c>
      <c r="H80" s="307" t="s">
        <v>460</v>
      </c>
      <c r="I80" s="267"/>
      <c r="J80" s="267"/>
      <c r="K80" s="267"/>
      <c r="L80" s="267"/>
      <c r="M80" s="267"/>
      <c r="N80" s="420" t="s">
        <v>258</v>
      </c>
      <c r="O80" s="42"/>
      <c r="P80" s="43"/>
      <c r="Q80" s="101"/>
      <c r="R80" s="59"/>
      <c r="S80" s="64"/>
    </row>
    <row r="81" spans="1:19" s="44" customFormat="1" ht="14.25" customHeight="1" x14ac:dyDescent="0.25">
      <c r="A81" s="46" t="s">
        <v>122</v>
      </c>
      <c r="B81" s="134" t="s">
        <v>123</v>
      </c>
      <c r="C81" s="165">
        <v>43837</v>
      </c>
      <c r="D81" s="55"/>
      <c r="E81" s="55">
        <v>44076</v>
      </c>
      <c r="F81" s="164">
        <v>44110</v>
      </c>
      <c r="G81" s="375" t="s">
        <v>449</v>
      </c>
      <c r="H81" s="307"/>
      <c r="I81" s="267" t="s">
        <v>163</v>
      </c>
      <c r="J81" s="267"/>
      <c r="K81" s="267" t="s">
        <v>107</v>
      </c>
      <c r="L81" s="267" t="s">
        <v>142</v>
      </c>
      <c r="M81" s="267"/>
      <c r="N81" s="326" t="s">
        <v>292</v>
      </c>
      <c r="O81" s="42"/>
      <c r="P81" s="43"/>
      <c r="Q81" s="101"/>
      <c r="R81" s="59"/>
      <c r="S81" s="64"/>
    </row>
    <row r="82" spans="1:19" s="44" customFormat="1" ht="14.25" customHeight="1" x14ac:dyDescent="0.25">
      <c r="A82" s="146" t="s">
        <v>198</v>
      </c>
      <c r="B82" s="147" t="s">
        <v>197</v>
      </c>
      <c r="C82" s="165">
        <v>43865</v>
      </c>
      <c r="D82" s="55" t="s">
        <v>142</v>
      </c>
      <c r="E82" s="55">
        <v>44019</v>
      </c>
      <c r="F82" s="164">
        <v>44110</v>
      </c>
      <c r="G82" s="105" t="s">
        <v>447</v>
      </c>
      <c r="H82" s="307" t="s">
        <v>449</v>
      </c>
      <c r="I82" s="369" t="s">
        <v>141</v>
      </c>
      <c r="J82" s="267"/>
      <c r="K82" s="267"/>
      <c r="L82" s="267"/>
      <c r="M82" s="267"/>
      <c r="N82" s="420" t="s">
        <v>258</v>
      </c>
      <c r="O82" s="42"/>
      <c r="P82" s="43"/>
      <c r="Q82" s="101"/>
      <c r="R82" s="59"/>
      <c r="S82" s="64"/>
    </row>
    <row r="83" spans="1:19" s="44" customFormat="1" ht="14.25" customHeight="1" x14ac:dyDescent="0.25">
      <c r="A83" s="281" t="s">
        <v>222</v>
      </c>
      <c r="B83" s="147" t="s">
        <v>223</v>
      </c>
      <c r="C83" s="165">
        <v>43865</v>
      </c>
      <c r="D83" s="421"/>
      <c r="E83" s="55">
        <v>44019</v>
      </c>
      <c r="F83" s="164">
        <v>44110</v>
      </c>
      <c r="G83" s="376" t="s">
        <v>380</v>
      </c>
      <c r="H83" s="423"/>
      <c r="I83" s="369" t="s">
        <v>141</v>
      </c>
      <c r="J83" s="267"/>
      <c r="K83" s="267"/>
      <c r="L83" s="267"/>
      <c r="M83" s="280"/>
      <c r="N83" s="326" t="s">
        <v>292</v>
      </c>
      <c r="O83" s="42"/>
      <c r="P83" s="43"/>
      <c r="Q83" s="101"/>
      <c r="R83" s="59"/>
      <c r="S83" s="64"/>
    </row>
    <row r="84" spans="1:19" s="44" customFormat="1" ht="14.25" customHeight="1" x14ac:dyDescent="0.25">
      <c r="A84" s="281" t="s">
        <v>359</v>
      </c>
      <c r="B84" s="253" t="s">
        <v>360</v>
      </c>
      <c r="C84" s="165"/>
      <c r="D84" s="55"/>
      <c r="E84" s="55">
        <v>44019</v>
      </c>
      <c r="F84" s="164">
        <v>44110</v>
      </c>
      <c r="G84" s="375" t="s">
        <v>449</v>
      </c>
      <c r="H84" s="307" t="s">
        <v>460</v>
      </c>
      <c r="I84" s="267"/>
      <c r="J84" s="267"/>
      <c r="K84" s="267"/>
      <c r="L84" s="267"/>
      <c r="M84" s="280"/>
      <c r="N84" s="420" t="s">
        <v>258</v>
      </c>
      <c r="O84" s="42">
        <v>44009</v>
      </c>
      <c r="P84" s="43"/>
      <c r="Q84" s="101"/>
      <c r="R84" s="59"/>
      <c r="S84" s="64"/>
    </row>
    <row r="85" spans="1:19" s="44" customFormat="1" ht="15.75" x14ac:dyDescent="0.25">
      <c r="A85" s="382" t="s">
        <v>146</v>
      </c>
      <c r="B85" s="138" t="s">
        <v>145</v>
      </c>
      <c r="C85" s="165">
        <v>43894</v>
      </c>
      <c r="D85" s="55">
        <v>43991</v>
      </c>
      <c r="E85" s="55">
        <v>44019</v>
      </c>
      <c r="F85" s="164">
        <v>44110</v>
      </c>
      <c r="G85" s="105"/>
      <c r="H85" s="307"/>
      <c r="I85" s="267"/>
      <c r="J85" s="267"/>
      <c r="K85" s="267"/>
      <c r="L85" s="267"/>
      <c r="M85" s="267"/>
      <c r="N85" s="326" t="s">
        <v>292</v>
      </c>
      <c r="O85" s="42"/>
      <c r="P85" s="43"/>
      <c r="Q85" s="101"/>
      <c r="R85" s="59"/>
      <c r="S85" s="64"/>
    </row>
    <row r="86" spans="1:19" s="44" customFormat="1" ht="14.25" customHeight="1" x14ac:dyDescent="0.25">
      <c r="A86" s="40" t="s">
        <v>312</v>
      </c>
      <c r="B86" s="138" t="s">
        <v>313</v>
      </c>
      <c r="C86" s="262"/>
      <c r="D86" s="55"/>
      <c r="E86" s="55"/>
      <c r="F86" s="164"/>
      <c r="G86" s="105"/>
      <c r="H86" s="307"/>
      <c r="I86" s="267"/>
      <c r="J86" s="267"/>
      <c r="K86" s="267"/>
      <c r="L86" s="267"/>
      <c r="M86" s="267"/>
      <c r="N86" s="326" t="s">
        <v>292</v>
      </c>
      <c r="O86" s="42"/>
      <c r="P86" s="43"/>
      <c r="Q86" s="101"/>
      <c r="R86" s="59"/>
      <c r="S86" s="64"/>
    </row>
    <row r="87" spans="1:19" s="44" customFormat="1" ht="14.25" customHeight="1" x14ac:dyDescent="0.25">
      <c r="A87" s="378" t="s">
        <v>265</v>
      </c>
      <c r="B87" s="211" t="s">
        <v>266</v>
      </c>
      <c r="C87" s="165">
        <v>43894</v>
      </c>
      <c r="D87" s="55"/>
      <c r="E87" s="55">
        <v>44048</v>
      </c>
      <c r="F87" s="164"/>
      <c r="G87" s="375" t="s">
        <v>449</v>
      </c>
      <c r="H87" s="307"/>
      <c r="I87" s="267"/>
      <c r="J87" s="267"/>
      <c r="K87" s="267"/>
      <c r="L87" s="267"/>
      <c r="M87" s="267"/>
      <c r="N87" s="326" t="s">
        <v>292</v>
      </c>
      <c r="O87" s="42"/>
      <c r="P87" s="43"/>
      <c r="Q87" s="101"/>
      <c r="R87" s="59"/>
      <c r="S87" s="64"/>
    </row>
    <row r="88" spans="1:19" s="44" customFormat="1" ht="14.25" customHeight="1" x14ac:dyDescent="0.25">
      <c r="A88" s="379" t="s">
        <v>69</v>
      </c>
      <c r="B88" s="134" t="s">
        <v>70</v>
      </c>
      <c r="C88" s="165">
        <v>43894</v>
      </c>
      <c r="D88" s="55">
        <v>44003</v>
      </c>
      <c r="E88" s="55"/>
      <c r="F88" s="164"/>
      <c r="G88" s="105" t="s">
        <v>449</v>
      </c>
      <c r="H88" s="307"/>
      <c r="I88" s="267"/>
      <c r="J88" s="267"/>
      <c r="K88" s="267"/>
      <c r="L88" s="267"/>
      <c r="M88" s="267"/>
      <c r="N88" s="326" t="s">
        <v>292</v>
      </c>
      <c r="O88" s="42"/>
      <c r="P88" s="43"/>
      <c r="Q88" s="56"/>
      <c r="R88" s="59"/>
      <c r="S88" s="64"/>
    </row>
    <row r="89" spans="1:19" s="44" customFormat="1" ht="14.25" customHeight="1" x14ac:dyDescent="0.25">
      <c r="A89" s="143" t="s">
        <v>114</v>
      </c>
      <c r="B89" s="147" t="s">
        <v>115</v>
      </c>
      <c r="C89" s="165">
        <v>43865</v>
      </c>
      <c r="D89" s="55">
        <v>43991</v>
      </c>
      <c r="E89" s="55">
        <v>44019</v>
      </c>
      <c r="F89" s="164" t="s">
        <v>473</v>
      </c>
      <c r="G89" s="105" t="s">
        <v>142</v>
      </c>
      <c r="H89" s="307" t="s">
        <v>447</v>
      </c>
      <c r="I89" s="267" t="s">
        <v>142</v>
      </c>
      <c r="J89" s="267" t="s">
        <v>177</v>
      </c>
      <c r="K89" s="267" t="s">
        <v>107</v>
      </c>
      <c r="L89" s="267" t="s">
        <v>98</v>
      </c>
      <c r="M89" s="369" t="s">
        <v>104</v>
      </c>
      <c r="N89" s="420" t="s">
        <v>258</v>
      </c>
      <c r="O89" s="42"/>
      <c r="P89" s="43"/>
      <c r="Q89" s="103"/>
      <c r="R89" s="103"/>
      <c r="S89" s="64"/>
    </row>
    <row r="90" spans="1:19" s="44" customFormat="1" ht="16.5" customHeight="1" x14ac:dyDescent="0.25">
      <c r="A90" s="151" t="s">
        <v>127</v>
      </c>
      <c r="B90" s="147" t="s">
        <v>128</v>
      </c>
      <c r="C90" s="165">
        <v>43837</v>
      </c>
      <c r="D90" s="55">
        <v>43991</v>
      </c>
      <c r="E90" s="55">
        <v>44019</v>
      </c>
      <c r="F90" s="164">
        <v>44110</v>
      </c>
      <c r="G90" s="375" t="s">
        <v>449</v>
      </c>
      <c r="H90" s="307" t="s">
        <v>473</v>
      </c>
      <c r="I90" s="267"/>
      <c r="J90" s="267"/>
      <c r="K90" s="267"/>
      <c r="L90" s="267"/>
      <c r="M90" s="267"/>
      <c r="N90" s="420" t="s">
        <v>292</v>
      </c>
      <c r="O90" s="42"/>
      <c r="P90" s="43"/>
      <c r="Q90" s="56"/>
      <c r="R90" s="59"/>
      <c r="S90" s="64"/>
    </row>
    <row r="91" spans="1:19" s="44" customFormat="1" ht="14.25" customHeight="1" x14ac:dyDescent="0.25">
      <c r="A91" s="45" t="s">
        <v>46</v>
      </c>
      <c r="B91" s="134" t="s">
        <v>47</v>
      </c>
      <c r="C91" s="165"/>
      <c r="D91" s="55">
        <v>44003</v>
      </c>
      <c r="E91" s="55"/>
      <c r="F91" s="164"/>
      <c r="G91" s="105" t="s">
        <v>380</v>
      </c>
      <c r="H91" s="307"/>
      <c r="I91" s="267"/>
      <c r="J91" s="267"/>
      <c r="K91" s="267"/>
      <c r="L91" s="267" t="s">
        <v>142</v>
      </c>
      <c r="M91" s="267"/>
      <c r="N91" s="326" t="s">
        <v>292</v>
      </c>
      <c r="O91" s="42"/>
      <c r="P91" s="43"/>
      <c r="Q91" s="56"/>
      <c r="R91" s="59"/>
      <c r="S91" s="64"/>
    </row>
    <row r="92" spans="1:19" s="44" customFormat="1" ht="14.25" customHeight="1" x14ac:dyDescent="0.25">
      <c r="A92" s="148" t="s">
        <v>77</v>
      </c>
      <c r="B92" s="147" t="s">
        <v>76</v>
      </c>
      <c r="C92" s="165">
        <v>43865</v>
      </c>
      <c r="D92" s="55">
        <v>44003</v>
      </c>
      <c r="E92" s="55">
        <v>44019</v>
      </c>
      <c r="F92" s="164">
        <v>44139</v>
      </c>
      <c r="G92" s="375" t="s">
        <v>449</v>
      </c>
      <c r="H92" s="307" t="s">
        <v>464</v>
      </c>
      <c r="I92" s="267" t="s">
        <v>142</v>
      </c>
      <c r="J92" s="267"/>
      <c r="K92" s="267"/>
      <c r="L92" s="267" t="s">
        <v>142</v>
      </c>
      <c r="M92" s="267"/>
      <c r="N92" s="420" t="s">
        <v>258</v>
      </c>
      <c r="O92" s="42"/>
      <c r="P92" s="43"/>
      <c r="Q92" s="56"/>
      <c r="R92" s="59"/>
      <c r="S92" s="64"/>
    </row>
    <row r="93" spans="1:19" s="44" customFormat="1" ht="14.25" customHeight="1" x14ac:dyDescent="0.25">
      <c r="A93" s="48" t="s">
        <v>138</v>
      </c>
      <c r="B93" s="134" t="s">
        <v>139</v>
      </c>
      <c r="C93" s="165">
        <v>43837</v>
      </c>
      <c r="D93" s="55"/>
      <c r="E93" s="55">
        <v>44019</v>
      </c>
      <c r="F93" s="164"/>
      <c r="G93" s="105" t="s">
        <v>326</v>
      </c>
      <c r="H93" s="307"/>
      <c r="I93" s="267"/>
      <c r="J93" s="267"/>
      <c r="K93" s="267"/>
      <c r="L93" s="267"/>
      <c r="M93" s="267"/>
      <c r="N93" s="326" t="s">
        <v>292</v>
      </c>
      <c r="O93" s="42"/>
      <c r="P93" s="43"/>
      <c r="Q93" s="56"/>
      <c r="R93" s="59"/>
      <c r="S93" s="64"/>
    </row>
    <row r="94" spans="1:19" s="44" customFormat="1" ht="14.25" customHeight="1" x14ac:dyDescent="0.25">
      <c r="A94" s="380" t="s">
        <v>169</v>
      </c>
      <c r="B94" s="134" t="s">
        <v>170</v>
      </c>
      <c r="C94" s="165"/>
      <c r="D94" s="55"/>
      <c r="E94" s="55"/>
      <c r="F94" s="164"/>
      <c r="G94" s="105"/>
      <c r="H94" s="307"/>
      <c r="I94" s="267"/>
      <c r="J94" s="267"/>
      <c r="K94" s="267"/>
      <c r="L94" s="267"/>
      <c r="M94" s="267"/>
      <c r="N94" s="326" t="s">
        <v>292</v>
      </c>
      <c r="O94" s="42"/>
      <c r="P94" s="43"/>
      <c r="Q94" s="56"/>
      <c r="R94" s="59"/>
      <c r="S94" s="64"/>
    </row>
    <row r="95" spans="1:19" s="44" customFormat="1" ht="15.75" x14ac:dyDescent="0.25">
      <c r="A95" s="381" t="s">
        <v>125</v>
      </c>
      <c r="B95" s="139" t="s">
        <v>126</v>
      </c>
      <c r="C95" s="165"/>
      <c r="D95" s="55"/>
      <c r="E95" s="55"/>
      <c r="F95" s="164">
        <v>44139</v>
      </c>
      <c r="G95" s="375" t="s">
        <v>449</v>
      </c>
      <c r="H95" s="307"/>
      <c r="I95" s="267"/>
      <c r="J95" s="267"/>
      <c r="K95" s="267"/>
      <c r="L95" s="267"/>
      <c r="M95" s="267"/>
      <c r="N95" s="326" t="s">
        <v>292</v>
      </c>
      <c r="O95" s="42"/>
      <c r="P95" s="43"/>
      <c r="Q95" s="56"/>
      <c r="R95" s="59"/>
      <c r="S95" s="64"/>
    </row>
    <row r="96" spans="1:19" s="44" customFormat="1" ht="15.75" x14ac:dyDescent="0.25">
      <c r="A96" s="49" t="s">
        <v>160</v>
      </c>
      <c r="B96" s="134" t="s">
        <v>161</v>
      </c>
      <c r="C96" s="165">
        <v>43837</v>
      </c>
      <c r="D96" s="55">
        <v>43991</v>
      </c>
      <c r="E96" s="55"/>
      <c r="F96" s="164"/>
      <c r="G96" s="105"/>
      <c r="H96" s="307"/>
      <c r="I96" s="267"/>
      <c r="J96" s="267"/>
      <c r="K96" s="267"/>
      <c r="L96" s="267"/>
      <c r="M96" s="267"/>
      <c r="N96" s="326" t="s">
        <v>292</v>
      </c>
      <c r="O96" s="42"/>
      <c r="P96" s="43"/>
      <c r="Q96" s="56"/>
      <c r="R96" s="59"/>
      <c r="S96" s="64"/>
    </row>
    <row r="97" spans="1:23" s="44" customFormat="1" ht="15.75" x14ac:dyDescent="0.25">
      <c r="A97" s="282" t="s">
        <v>287</v>
      </c>
      <c r="B97" s="211" t="s">
        <v>288</v>
      </c>
      <c r="C97" s="225"/>
      <c r="D97" s="55">
        <v>44003</v>
      </c>
      <c r="E97" s="55"/>
      <c r="F97" s="164"/>
      <c r="G97" s="105"/>
      <c r="H97" s="307"/>
      <c r="I97" s="267"/>
      <c r="J97" s="267"/>
      <c r="K97" s="267"/>
      <c r="L97" s="267"/>
      <c r="M97" s="267"/>
      <c r="N97" s="326" t="s">
        <v>292</v>
      </c>
      <c r="O97" s="42"/>
      <c r="P97" s="43"/>
      <c r="Q97" s="56"/>
      <c r="R97" s="59"/>
      <c r="S97" s="64"/>
    </row>
    <row r="98" spans="1:23" s="44" customFormat="1" ht="15.75" x14ac:dyDescent="0.25">
      <c r="A98" s="49" t="s">
        <v>285</v>
      </c>
      <c r="B98" s="213" t="s">
        <v>286</v>
      </c>
      <c r="C98" s="225"/>
      <c r="D98" s="55">
        <v>43991</v>
      </c>
      <c r="E98" s="55"/>
      <c r="F98" s="164"/>
      <c r="G98" s="105"/>
      <c r="H98" s="307"/>
      <c r="I98" s="267"/>
      <c r="J98" s="267"/>
      <c r="K98" s="267"/>
      <c r="L98" s="267"/>
      <c r="M98" s="267"/>
      <c r="N98" s="326" t="s">
        <v>292</v>
      </c>
      <c r="O98" s="42"/>
      <c r="P98" s="43"/>
      <c r="Q98" s="56"/>
      <c r="R98" s="59"/>
      <c r="S98" s="64"/>
    </row>
    <row r="99" spans="1:23" s="44" customFormat="1" ht="15.75" x14ac:dyDescent="0.25">
      <c r="A99" s="49" t="s">
        <v>362</v>
      </c>
      <c r="B99" s="213" t="s">
        <v>361</v>
      </c>
      <c r="C99" s="225"/>
      <c r="D99" s="55"/>
      <c r="E99" s="55">
        <v>44048</v>
      </c>
      <c r="F99" s="164">
        <v>44110</v>
      </c>
      <c r="G99" s="375" t="s">
        <v>449</v>
      </c>
      <c r="H99" s="307"/>
      <c r="I99" s="267"/>
      <c r="J99" s="267"/>
      <c r="K99" s="267"/>
      <c r="L99" s="267"/>
      <c r="M99" s="267"/>
      <c r="N99" s="326" t="s">
        <v>292</v>
      </c>
      <c r="O99" s="42"/>
      <c r="P99" s="43"/>
      <c r="Q99" s="56"/>
      <c r="R99" s="59"/>
      <c r="S99" s="64"/>
    </row>
    <row r="100" spans="1:23" s="44" customFormat="1" ht="15.75" x14ac:dyDescent="0.25">
      <c r="A100" s="49" t="s">
        <v>436</v>
      </c>
      <c r="B100" s="213" t="s">
        <v>437</v>
      </c>
      <c r="C100" s="225"/>
      <c r="D100" s="55"/>
      <c r="E100" s="55"/>
      <c r="F100" s="164">
        <v>44110</v>
      </c>
      <c r="G100" s="375"/>
      <c r="H100" s="307"/>
      <c r="I100" s="267"/>
      <c r="J100" s="267"/>
      <c r="K100" s="267"/>
      <c r="L100" s="267"/>
      <c r="M100" s="267"/>
      <c r="N100" s="326" t="s">
        <v>292</v>
      </c>
      <c r="O100" s="42"/>
      <c r="P100" s="43"/>
      <c r="Q100" s="56"/>
      <c r="R100" s="59"/>
      <c r="S100" s="64"/>
    </row>
    <row r="101" spans="1:23" s="44" customFormat="1" ht="15.75" x14ac:dyDescent="0.25">
      <c r="A101" s="70" t="s">
        <v>73</v>
      </c>
      <c r="B101" s="359" t="s">
        <v>54</v>
      </c>
      <c r="C101" s="165"/>
      <c r="D101" s="55"/>
      <c r="E101" s="55"/>
      <c r="F101" s="164"/>
      <c r="G101" s="192"/>
      <c r="H101" s="308"/>
      <c r="I101" s="383"/>
      <c r="J101" s="268"/>
      <c r="K101" s="268"/>
      <c r="L101" s="268" t="s">
        <v>98</v>
      </c>
      <c r="M101" s="384"/>
      <c r="N101" s="326" t="s">
        <v>292</v>
      </c>
      <c r="O101" s="362"/>
      <c r="P101" s="363"/>
      <c r="Q101" s="270"/>
      <c r="R101" s="364"/>
      <c r="S101" s="328"/>
    </row>
    <row r="102" spans="1:23" s="393" customFormat="1" ht="15.75" x14ac:dyDescent="0.25">
      <c r="A102" s="396" t="s">
        <v>85</v>
      </c>
      <c r="B102" s="138" t="s">
        <v>89</v>
      </c>
      <c r="C102" s="360"/>
      <c r="D102" s="167"/>
      <c r="E102" s="167"/>
      <c r="F102" s="409"/>
      <c r="G102" s="105"/>
      <c r="H102" s="307"/>
      <c r="I102" s="278"/>
      <c r="J102" s="56"/>
      <c r="K102" s="56"/>
      <c r="L102" s="56"/>
      <c r="M102" s="394"/>
      <c r="N102" s="326" t="s">
        <v>292</v>
      </c>
      <c r="O102" s="395"/>
      <c r="P102" s="43"/>
      <c r="Q102" s="56"/>
      <c r="R102" s="59"/>
      <c r="S102" s="64"/>
    </row>
    <row r="103" spans="1:23" s="44" customFormat="1" ht="16.5" thickBot="1" x14ac:dyDescent="0.3">
      <c r="A103" s="385" t="s">
        <v>440</v>
      </c>
      <c r="B103" s="386" t="s">
        <v>441</v>
      </c>
      <c r="C103" s="403" t="s">
        <v>66</v>
      </c>
      <c r="D103" s="399"/>
      <c r="E103" s="400"/>
      <c r="F103" s="414"/>
      <c r="G103" s="387"/>
      <c r="H103" s="415"/>
      <c r="I103" s="377"/>
      <c r="J103" s="377"/>
      <c r="K103" s="377"/>
      <c r="L103" s="377"/>
      <c r="M103" s="377"/>
      <c r="N103" s="419" t="s">
        <v>292</v>
      </c>
      <c r="O103" s="388"/>
      <c r="P103" s="389"/>
      <c r="Q103" s="390"/>
      <c r="R103" s="391"/>
      <c r="S103" s="392"/>
    </row>
    <row r="104" spans="1:23" ht="15" customHeight="1" x14ac:dyDescent="0.25">
      <c r="V104" s="44"/>
      <c r="W104" s="44"/>
    </row>
    <row r="105" spans="1:23" ht="15" customHeight="1" x14ac:dyDescent="0.25">
      <c r="C105" s="36"/>
      <c r="V105" s="44"/>
      <c r="W105" s="44"/>
    </row>
    <row r="106" spans="1:23" ht="15" customHeight="1" x14ac:dyDescent="0.25">
      <c r="V106" s="44"/>
      <c r="W106" s="44"/>
    </row>
  </sheetData>
  <sheetProtection password="CCF0" sheet="1" objects="1" scenarios="1"/>
  <sortState xmlns:xlrd2="http://schemas.microsoft.com/office/spreadsheetml/2017/richdata2" ref="A80:W83">
    <sortCondition ref="A80"/>
  </sortState>
  <mergeCells count="6">
    <mergeCell ref="O1:S1"/>
    <mergeCell ref="A1:A2"/>
    <mergeCell ref="B1:B2"/>
    <mergeCell ref="G1:H1"/>
    <mergeCell ref="I1:M1"/>
    <mergeCell ref="C1:F1"/>
  </mergeCells>
  <pageMargins left="0.5" right="0.5" top="0.5" bottom="0.5" header="0" footer="0"/>
  <pageSetup paperSize="9" scale="74" fitToHeight="0" orientation="landscape" r:id="rId1"/>
  <headerFooter>
    <oddHeader>&amp;LCVMA Chapter 27-3&amp;CROAD WARRIOR ANNUAL QUALIFICATIONS TRACKING&amp;R&amp;D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9"/>
  <sheetViews>
    <sheetView topLeftCell="A13" workbookViewId="0">
      <selection activeCell="A39" sqref="A39:XFD39"/>
    </sheetView>
  </sheetViews>
  <sheetFormatPr defaultRowHeight="15" x14ac:dyDescent="0.25"/>
  <cols>
    <col min="1" max="1" width="18.140625" customWidth="1"/>
    <col min="2" max="2" width="18.85546875" customWidth="1"/>
    <col min="3" max="3" width="34.85546875" customWidth="1"/>
    <col min="4" max="4" width="12.7109375" customWidth="1"/>
    <col min="5" max="5" width="16.42578125" bestFit="1" customWidth="1"/>
    <col min="6" max="6" width="13.140625" bestFit="1" customWidth="1"/>
    <col min="7" max="7" width="13.42578125" bestFit="1" customWidth="1"/>
    <col min="8" max="8" width="28.7109375" bestFit="1" customWidth="1"/>
  </cols>
  <sheetData>
    <row r="1" spans="1:8" ht="30" x14ac:dyDescent="0.25">
      <c r="A1" s="87" t="s">
        <v>179</v>
      </c>
      <c r="B1" s="87" t="s">
        <v>180</v>
      </c>
      <c r="C1" s="87" t="s">
        <v>184</v>
      </c>
      <c r="D1" s="86" t="s">
        <v>183</v>
      </c>
      <c r="E1" s="86" t="s">
        <v>185</v>
      </c>
      <c r="F1" s="86" t="s">
        <v>181</v>
      </c>
      <c r="G1" s="86" t="s">
        <v>182</v>
      </c>
      <c r="H1" s="127" t="s">
        <v>225</v>
      </c>
    </row>
    <row r="2" spans="1:8" ht="30" x14ac:dyDescent="0.25">
      <c r="A2" s="87" t="s">
        <v>255</v>
      </c>
      <c r="B2" s="87" t="s">
        <v>256</v>
      </c>
      <c r="C2" s="229" t="s">
        <v>257</v>
      </c>
      <c r="D2" s="90">
        <v>43890</v>
      </c>
      <c r="E2" s="86">
        <v>5</v>
      </c>
      <c r="F2" s="86">
        <v>1704</v>
      </c>
      <c r="G2" s="91" t="s">
        <v>258</v>
      </c>
      <c r="H2" s="128"/>
    </row>
    <row r="3" spans="1:8" x14ac:dyDescent="0.25">
      <c r="A3" s="92" t="s">
        <v>256</v>
      </c>
      <c r="B3" s="92" t="s">
        <v>255</v>
      </c>
      <c r="C3" s="92" t="s">
        <v>272</v>
      </c>
      <c r="D3" s="90">
        <v>43897</v>
      </c>
      <c r="E3" s="86">
        <v>5</v>
      </c>
      <c r="F3" s="86">
        <v>410</v>
      </c>
      <c r="G3" s="91" t="s">
        <v>258</v>
      </c>
      <c r="H3" s="128"/>
    </row>
    <row r="4" spans="1:8" x14ac:dyDescent="0.25">
      <c r="A4" s="92" t="s">
        <v>273</v>
      </c>
      <c r="B4" s="92" t="s">
        <v>256</v>
      </c>
      <c r="C4" s="92" t="s">
        <v>274</v>
      </c>
      <c r="D4" s="90">
        <v>43898</v>
      </c>
      <c r="E4" s="86">
        <v>18</v>
      </c>
      <c r="F4" s="86">
        <v>3515</v>
      </c>
      <c r="G4" s="91" t="s">
        <v>258</v>
      </c>
      <c r="H4" s="128"/>
    </row>
    <row r="5" spans="1:8" x14ac:dyDescent="0.25">
      <c r="A5" s="87" t="s">
        <v>277</v>
      </c>
      <c r="B5" s="87" t="s">
        <v>256</v>
      </c>
      <c r="C5" s="87" t="s">
        <v>278</v>
      </c>
      <c r="D5" s="90">
        <v>43904</v>
      </c>
      <c r="E5" s="86">
        <v>11</v>
      </c>
      <c r="F5" s="86">
        <v>768</v>
      </c>
      <c r="G5" s="86" t="s">
        <v>258</v>
      </c>
      <c r="H5" s="128"/>
    </row>
    <row r="6" spans="1:8" x14ac:dyDescent="0.25">
      <c r="A6" s="87" t="s">
        <v>279</v>
      </c>
      <c r="B6" s="87" t="s">
        <v>280</v>
      </c>
      <c r="C6" s="92" t="s">
        <v>291</v>
      </c>
      <c r="D6" s="90">
        <v>43932</v>
      </c>
      <c r="E6" s="86">
        <v>15</v>
      </c>
      <c r="F6" s="86">
        <v>2400</v>
      </c>
      <c r="G6" s="86" t="s">
        <v>258</v>
      </c>
      <c r="H6" s="128"/>
    </row>
    <row r="7" spans="1:8" x14ac:dyDescent="0.25">
      <c r="A7" s="92" t="s">
        <v>255</v>
      </c>
      <c r="B7" s="92" t="s">
        <v>256</v>
      </c>
      <c r="C7" s="92" t="s">
        <v>281</v>
      </c>
      <c r="D7" s="90">
        <v>43932</v>
      </c>
      <c r="E7" s="86">
        <v>4</v>
      </c>
      <c r="F7" s="86">
        <v>1040</v>
      </c>
      <c r="G7" s="91" t="s">
        <v>258</v>
      </c>
      <c r="H7" s="128"/>
    </row>
    <row r="8" spans="1:8" x14ac:dyDescent="0.25">
      <c r="A8" s="92" t="s">
        <v>255</v>
      </c>
      <c r="B8" s="92" t="s">
        <v>256</v>
      </c>
      <c r="C8" s="92" t="s">
        <v>282</v>
      </c>
      <c r="D8" s="90">
        <v>43940</v>
      </c>
      <c r="E8" s="86">
        <v>13</v>
      </c>
      <c r="F8" s="86">
        <v>2100</v>
      </c>
      <c r="G8" s="91" t="s">
        <v>258</v>
      </c>
      <c r="H8" s="128"/>
    </row>
    <row r="9" spans="1:8" x14ac:dyDescent="0.25">
      <c r="A9" s="92" t="s">
        <v>283</v>
      </c>
      <c r="B9" s="92" t="s">
        <v>256</v>
      </c>
      <c r="C9" s="92" t="s">
        <v>284</v>
      </c>
      <c r="D9" s="90">
        <v>43946</v>
      </c>
      <c r="E9" s="86">
        <v>15</v>
      </c>
      <c r="F9" s="86">
        <v>2682</v>
      </c>
      <c r="G9" s="91" t="s">
        <v>258</v>
      </c>
      <c r="H9" s="128"/>
    </row>
    <row r="10" spans="1:8" ht="45" x14ac:dyDescent="0.25">
      <c r="A10" s="92" t="s">
        <v>289</v>
      </c>
      <c r="B10" s="92" t="s">
        <v>256</v>
      </c>
      <c r="C10" s="92" t="s">
        <v>290</v>
      </c>
      <c r="D10" s="90">
        <v>43953</v>
      </c>
      <c r="E10" s="86">
        <v>17</v>
      </c>
      <c r="F10" s="86">
        <v>2774</v>
      </c>
      <c r="G10" s="91" t="s">
        <v>292</v>
      </c>
      <c r="H10" s="228" t="s">
        <v>298</v>
      </c>
    </row>
    <row r="11" spans="1:8" x14ac:dyDescent="0.25">
      <c r="A11" s="92" t="s">
        <v>293</v>
      </c>
      <c r="B11" s="92"/>
      <c r="C11" s="92" t="s">
        <v>294</v>
      </c>
      <c r="D11" s="90">
        <v>43953</v>
      </c>
      <c r="E11" s="86">
        <v>4</v>
      </c>
      <c r="F11" s="86">
        <v>1099</v>
      </c>
      <c r="G11" s="91" t="s">
        <v>258</v>
      </c>
      <c r="H11" s="128"/>
    </row>
    <row r="12" spans="1:8" x14ac:dyDescent="0.25">
      <c r="A12" s="92" t="s">
        <v>255</v>
      </c>
      <c r="B12" s="92" t="s">
        <v>256</v>
      </c>
      <c r="C12" s="92" t="s">
        <v>281</v>
      </c>
      <c r="D12" s="90">
        <v>43954</v>
      </c>
      <c r="E12" s="86">
        <v>8</v>
      </c>
      <c r="F12" s="86">
        <v>1837</v>
      </c>
      <c r="G12" s="91" t="s">
        <v>258</v>
      </c>
      <c r="H12" s="128"/>
    </row>
    <row r="13" spans="1:8" x14ac:dyDescent="0.25">
      <c r="A13" s="92" t="s">
        <v>255</v>
      </c>
      <c r="B13" s="92" t="s">
        <v>256</v>
      </c>
      <c r="C13" s="92" t="s">
        <v>306</v>
      </c>
      <c r="D13" s="90">
        <v>43960</v>
      </c>
      <c r="E13" s="86">
        <v>15</v>
      </c>
      <c r="F13" s="86">
        <v>2741</v>
      </c>
      <c r="G13" s="91" t="s">
        <v>258</v>
      </c>
      <c r="H13" s="128"/>
    </row>
    <row r="14" spans="1:8" x14ac:dyDescent="0.25">
      <c r="A14" s="92" t="s">
        <v>303</v>
      </c>
      <c r="B14" s="92" t="s">
        <v>304</v>
      </c>
      <c r="C14" s="92" t="s">
        <v>305</v>
      </c>
      <c r="D14" s="90">
        <v>43967</v>
      </c>
      <c r="E14" s="86">
        <v>20</v>
      </c>
      <c r="F14" s="86">
        <v>2975</v>
      </c>
      <c r="G14" s="91" t="s">
        <v>258</v>
      </c>
      <c r="H14" s="128" t="s">
        <v>307</v>
      </c>
    </row>
    <row r="15" spans="1:8" x14ac:dyDescent="0.25">
      <c r="A15" s="87" t="s">
        <v>273</v>
      </c>
      <c r="B15" s="87" t="s">
        <v>280</v>
      </c>
      <c r="C15" s="87" t="s">
        <v>299</v>
      </c>
      <c r="D15" s="90">
        <v>43976</v>
      </c>
      <c r="E15" s="86">
        <v>12</v>
      </c>
      <c r="F15" s="86">
        <v>3263</v>
      </c>
      <c r="G15" s="86" t="s">
        <v>258</v>
      </c>
      <c r="H15" s="128"/>
    </row>
    <row r="16" spans="1:8" x14ac:dyDescent="0.25">
      <c r="A16" s="87" t="s">
        <v>255</v>
      </c>
      <c r="B16" s="87" t="s">
        <v>256</v>
      </c>
      <c r="C16" s="87" t="s">
        <v>300</v>
      </c>
      <c r="D16" s="90">
        <v>43974</v>
      </c>
      <c r="E16" s="86">
        <v>6</v>
      </c>
      <c r="F16" s="86">
        <v>4416</v>
      </c>
      <c r="G16" s="86" t="s">
        <v>301</v>
      </c>
      <c r="H16" s="128" t="s">
        <v>302</v>
      </c>
    </row>
    <row r="17" spans="1:10" x14ac:dyDescent="0.25">
      <c r="A17" s="87" t="s">
        <v>255</v>
      </c>
      <c r="B17" s="87" t="s">
        <v>256</v>
      </c>
      <c r="C17" s="87" t="s">
        <v>308</v>
      </c>
      <c r="D17" s="90">
        <v>43982</v>
      </c>
      <c r="E17" s="86">
        <v>18</v>
      </c>
      <c r="F17" s="86">
        <v>5753</v>
      </c>
      <c r="G17" s="86" t="s">
        <v>258</v>
      </c>
      <c r="H17" s="128"/>
    </row>
    <row r="18" spans="1:10" x14ac:dyDescent="0.25">
      <c r="A18" s="87" t="s">
        <v>289</v>
      </c>
      <c r="B18" s="87" t="s">
        <v>315</v>
      </c>
      <c r="C18" s="87" t="s">
        <v>316</v>
      </c>
      <c r="D18" s="90">
        <v>43989</v>
      </c>
      <c r="E18" s="86">
        <v>7</v>
      </c>
      <c r="F18" s="86">
        <v>840</v>
      </c>
      <c r="G18" s="86" t="s">
        <v>292</v>
      </c>
      <c r="H18" s="128" t="s">
        <v>317</v>
      </c>
      <c r="J18" s="207"/>
    </row>
    <row r="19" spans="1:10" x14ac:dyDescent="0.25">
      <c r="A19" s="87" t="s">
        <v>280</v>
      </c>
      <c r="B19" s="87" t="s">
        <v>273</v>
      </c>
      <c r="C19" s="87" t="s">
        <v>318</v>
      </c>
      <c r="D19" s="90">
        <v>43988</v>
      </c>
      <c r="E19" s="86">
        <v>10</v>
      </c>
      <c r="F19" s="86">
        <v>3182</v>
      </c>
      <c r="G19" s="86" t="s">
        <v>258</v>
      </c>
      <c r="H19" s="128"/>
    </row>
    <row r="20" spans="1:10" ht="30" x14ac:dyDescent="0.25">
      <c r="A20" s="92" t="s">
        <v>273</v>
      </c>
      <c r="B20" s="92" t="s">
        <v>348</v>
      </c>
      <c r="C20" s="92" t="s">
        <v>349</v>
      </c>
      <c r="D20" s="90">
        <v>43994</v>
      </c>
      <c r="E20" s="86">
        <v>2</v>
      </c>
      <c r="F20" s="86">
        <v>691</v>
      </c>
      <c r="G20" s="91" t="s">
        <v>258</v>
      </c>
      <c r="H20" s="128"/>
    </row>
    <row r="21" spans="1:10" x14ac:dyDescent="0.25">
      <c r="A21" s="92" t="s">
        <v>273</v>
      </c>
      <c r="B21" s="92" t="s">
        <v>345</v>
      </c>
      <c r="C21" s="92" t="s">
        <v>346</v>
      </c>
      <c r="D21" s="90">
        <v>43996</v>
      </c>
      <c r="E21" s="86">
        <v>3</v>
      </c>
      <c r="F21" s="86">
        <v>348</v>
      </c>
      <c r="G21" s="91" t="s">
        <v>258</v>
      </c>
      <c r="H21" s="128"/>
    </row>
    <row r="22" spans="1:10" x14ac:dyDescent="0.25">
      <c r="A22" s="92" t="s">
        <v>354</v>
      </c>
      <c r="B22" s="92" t="s">
        <v>256</v>
      </c>
      <c r="C22" s="92" t="s">
        <v>355</v>
      </c>
      <c r="D22" s="90">
        <v>44009</v>
      </c>
      <c r="E22" s="86">
        <v>14</v>
      </c>
      <c r="F22" s="86">
        <v>2537</v>
      </c>
      <c r="G22" s="91" t="s">
        <v>258</v>
      </c>
      <c r="H22" s="128"/>
    </row>
    <row r="23" spans="1:10" x14ac:dyDescent="0.25">
      <c r="A23" s="92" t="s">
        <v>356</v>
      </c>
      <c r="B23" s="87" t="s">
        <v>357</v>
      </c>
      <c r="C23" s="92" t="s">
        <v>358</v>
      </c>
      <c r="D23" s="90">
        <v>44009</v>
      </c>
      <c r="E23" s="86">
        <v>3</v>
      </c>
      <c r="F23" s="86">
        <v>417</v>
      </c>
      <c r="G23" s="91" t="s">
        <v>258</v>
      </c>
      <c r="H23" s="128"/>
    </row>
    <row r="24" spans="1:10" x14ac:dyDescent="0.25">
      <c r="A24" s="87" t="s">
        <v>273</v>
      </c>
      <c r="B24" s="87" t="s">
        <v>357</v>
      </c>
      <c r="C24" s="87" t="s">
        <v>371</v>
      </c>
      <c r="D24" s="90">
        <v>44023</v>
      </c>
      <c r="E24" s="86">
        <v>1</v>
      </c>
      <c r="F24" s="86">
        <v>482</v>
      </c>
      <c r="G24" s="86" t="s">
        <v>258</v>
      </c>
      <c r="H24" s="128"/>
    </row>
    <row r="25" spans="1:10" ht="30" x14ac:dyDescent="0.25">
      <c r="A25" s="87" t="s">
        <v>255</v>
      </c>
      <c r="B25" s="87" t="s">
        <v>256</v>
      </c>
      <c r="C25" s="87" t="s">
        <v>372</v>
      </c>
      <c r="D25" s="90">
        <v>44023</v>
      </c>
      <c r="E25" s="86">
        <v>18</v>
      </c>
      <c r="F25" s="86">
        <v>1584</v>
      </c>
      <c r="G25" s="86" t="s">
        <v>258</v>
      </c>
      <c r="H25" s="295" t="s">
        <v>307</v>
      </c>
    </row>
    <row r="26" spans="1:10" x14ac:dyDescent="0.25">
      <c r="A26" s="87" t="s">
        <v>378</v>
      </c>
      <c r="B26" s="87" t="s">
        <v>273</v>
      </c>
      <c r="C26" s="87" t="s">
        <v>379</v>
      </c>
      <c r="D26" s="90">
        <v>44030</v>
      </c>
      <c r="E26" s="86">
        <v>13</v>
      </c>
      <c r="F26" s="86">
        <v>7318</v>
      </c>
      <c r="G26" s="86" t="s">
        <v>301</v>
      </c>
      <c r="H26" s="295"/>
    </row>
    <row r="27" spans="1:10" x14ac:dyDescent="0.25">
      <c r="A27" s="92" t="s">
        <v>386</v>
      </c>
      <c r="B27" s="92" t="s">
        <v>256</v>
      </c>
      <c r="C27" s="92" t="s">
        <v>387</v>
      </c>
      <c r="D27" s="90">
        <v>44036</v>
      </c>
      <c r="E27" s="86">
        <v>16</v>
      </c>
      <c r="F27" s="86">
        <v>1874</v>
      </c>
      <c r="G27" s="91" t="s">
        <v>258</v>
      </c>
      <c r="H27" s="295"/>
    </row>
    <row r="28" spans="1:10" ht="30" x14ac:dyDescent="0.25">
      <c r="A28" s="92" t="s">
        <v>388</v>
      </c>
      <c r="B28" s="92" t="s">
        <v>389</v>
      </c>
      <c r="C28" s="92" t="s">
        <v>390</v>
      </c>
      <c r="D28" s="90">
        <v>44037</v>
      </c>
      <c r="E28" s="86">
        <v>18</v>
      </c>
      <c r="F28" s="86">
        <v>6740</v>
      </c>
      <c r="G28" s="91" t="s">
        <v>258</v>
      </c>
      <c r="H28" s="295"/>
    </row>
    <row r="29" spans="1:10" x14ac:dyDescent="0.25">
      <c r="A29" s="87" t="s">
        <v>401</v>
      </c>
      <c r="B29" s="87" t="s">
        <v>402</v>
      </c>
      <c r="C29" s="87" t="s">
        <v>403</v>
      </c>
      <c r="D29" s="90">
        <v>44051</v>
      </c>
      <c r="E29" s="86">
        <v>8</v>
      </c>
      <c r="F29" s="86">
        <v>951</v>
      </c>
      <c r="G29" s="86" t="s">
        <v>258</v>
      </c>
      <c r="H29" s="295"/>
    </row>
    <row r="30" spans="1:10" x14ac:dyDescent="0.25">
      <c r="A30" s="87" t="s">
        <v>404</v>
      </c>
      <c r="B30" s="87" t="s">
        <v>405</v>
      </c>
      <c r="C30" s="87" t="s">
        <v>403</v>
      </c>
      <c r="D30" s="90">
        <v>44051</v>
      </c>
      <c r="E30" s="86">
        <v>10</v>
      </c>
      <c r="F30" s="86">
        <v>1401</v>
      </c>
      <c r="G30" s="86" t="s">
        <v>258</v>
      </c>
      <c r="H30" s="295"/>
    </row>
    <row r="31" spans="1:10" x14ac:dyDescent="0.25">
      <c r="A31" s="87" t="s">
        <v>255</v>
      </c>
      <c r="B31" s="87" t="s">
        <v>256</v>
      </c>
      <c r="C31" s="87" t="s">
        <v>408</v>
      </c>
      <c r="D31" s="90">
        <v>44058</v>
      </c>
      <c r="E31" s="86">
        <v>3</v>
      </c>
      <c r="F31" s="86">
        <v>1929</v>
      </c>
      <c r="G31" s="86" t="s">
        <v>258</v>
      </c>
      <c r="H31" s="295"/>
    </row>
    <row r="32" spans="1:10" ht="45" x14ac:dyDescent="0.25">
      <c r="A32" s="92" t="s">
        <v>410</v>
      </c>
      <c r="B32" s="92" t="s">
        <v>411</v>
      </c>
      <c r="C32" s="92" t="s">
        <v>412</v>
      </c>
      <c r="D32" s="90">
        <v>42238</v>
      </c>
      <c r="E32" s="86">
        <v>8</v>
      </c>
      <c r="F32" s="86">
        <v>3732</v>
      </c>
      <c r="G32" s="91" t="s">
        <v>292</v>
      </c>
      <c r="H32" s="87" t="s">
        <v>414</v>
      </c>
    </row>
    <row r="33" spans="1:8" x14ac:dyDescent="0.25">
      <c r="A33" s="87" t="s">
        <v>255</v>
      </c>
      <c r="B33" s="87" t="s">
        <v>256</v>
      </c>
      <c r="C33" s="87" t="s">
        <v>420</v>
      </c>
      <c r="D33" s="90">
        <v>44072</v>
      </c>
      <c r="E33" s="86">
        <v>3</v>
      </c>
      <c r="F33" s="86">
        <v>2209</v>
      </c>
      <c r="G33" s="86" t="s">
        <v>258</v>
      </c>
      <c r="H33" s="295" t="s">
        <v>421</v>
      </c>
    </row>
    <row r="34" spans="1:8" x14ac:dyDescent="0.25">
      <c r="A34" s="87" t="s">
        <v>256</v>
      </c>
      <c r="B34" s="87" t="s">
        <v>255</v>
      </c>
      <c r="C34" s="87" t="s">
        <v>423</v>
      </c>
      <c r="D34" s="90">
        <v>44077</v>
      </c>
      <c r="E34" s="86">
        <v>4</v>
      </c>
      <c r="F34" s="86">
        <v>13909</v>
      </c>
      <c r="G34" s="86" t="s">
        <v>258</v>
      </c>
      <c r="H34" s="295" t="s">
        <v>424</v>
      </c>
    </row>
    <row r="35" spans="1:8" x14ac:dyDescent="0.25">
      <c r="A35" s="87" t="s">
        <v>428</v>
      </c>
      <c r="B35" s="87" t="s">
        <v>378</v>
      </c>
      <c r="C35" s="87" t="s">
        <v>429</v>
      </c>
      <c r="D35" s="90">
        <v>44086</v>
      </c>
      <c r="E35" s="86">
        <v>8</v>
      </c>
      <c r="F35" s="86">
        <v>3236</v>
      </c>
      <c r="G35" s="86" t="s">
        <v>258</v>
      </c>
      <c r="H35" s="295"/>
    </row>
    <row r="36" spans="1:8" x14ac:dyDescent="0.25">
      <c r="A36" s="87" t="s">
        <v>430</v>
      </c>
      <c r="B36" s="87" t="s">
        <v>256</v>
      </c>
      <c r="C36" s="87" t="s">
        <v>431</v>
      </c>
      <c r="D36" s="90">
        <v>44087</v>
      </c>
      <c r="E36" s="86">
        <v>9</v>
      </c>
      <c r="F36" s="86">
        <v>1634</v>
      </c>
      <c r="G36" s="86" t="s">
        <v>258</v>
      </c>
      <c r="H36" s="295"/>
    </row>
    <row r="37" spans="1:8" x14ac:dyDescent="0.25">
      <c r="A37" s="87" t="s">
        <v>255</v>
      </c>
      <c r="B37" s="87" t="s">
        <v>256</v>
      </c>
      <c r="C37" s="87" t="s">
        <v>459</v>
      </c>
      <c r="D37" s="90">
        <v>44121</v>
      </c>
      <c r="E37" s="86">
        <v>4</v>
      </c>
      <c r="F37" s="86">
        <v>4064</v>
      </c>
      <c r="G37" s="86" t="s">
        <v>258</v>
      </c>
      <c r="H37" s="295"/>
    </row>
    <row r="38" spans="1:8" x14ac:dyDescent="0.25">
      <c r="A38" s="87" t="s">
        <v>255</v>
      </c>
      <c r="B38" s="87" t="s">
        <v>256</v>
      </c>
      <c r="C38" s="87" t="s">
        <v>458</v>
      </c>
      <c r="D38" s="90">
        <v>44128</v>
      </c>
      <c r="E38" s="86">
        <v>2</v>
      </c>
      <c r="F38" s="86">
        <v>1982</v>
      </c>
      <c r="G38" s="86" t="s">
        <v>258</v>
      </c>
      <c r="H38" s="295"/>
    </row>
    <row r="39" spans="1:8" x14ac:dyDescent="0.25">
      <c r="A39" s="87" t="s">
        <v>255</v>
      </c>
      <c r="B39" s="87" t="s">
        <v>256</v>
      </c>
      <c r="C39" s="87" t="s">
        <v>457</v>
      </c>
      <c r="D39" s="90">
        <v>44142</v>
      </c>
      <c r="E39" s="86">
        <v>5</v>
      </c>
      <c r="F39" s="86">
        <v>2347</v>
      </c>
      <c r="G39" s="86" t="s">
        <v>258</v>
      </c>
      <c r="H39" s="295"/>
    </row>
    <row r="40" spans="1:8" x14ac:dyDescent="0.25">
      <c r="A40" s="87" t="s">
        <v>428</v>
      </c>
      <c r="B40" s="87" t="s">
        <v>455</v>
      </c>
      <c r="C40" s="87" t="s">
        <v>456</v>
      </c>
      <c r="D40" s="90">
        <v>44146</v>
      </c>
      <c r="E40" s="86">
        <v>5</v>
      </c>
      <c r="F40" s="86">
        <v>398</v>
      </c>
      <c r="G40" s="86" t="s">
        <v>258</v>
      </c>
      <c r="H40" s="295"/>
    </row>
    <row r="41" spans="1:8" x14ac:dyDescent="0.25">
      <c r="A41" s="87" t="s">
        <v>255</v>
      </c>
      <c r="B41" s="87" t="s">
        <v>256</v>
      </c>
      <c r="C41" s="87" t="s">
        <v>453</v>
      </c>
      <c r="D41" s="90">
        <v>44156</v>
      </c>
      <c r="E41" s="86">
        <v>3</v>
      </c>
      <c r="F41" s="86">
        <v>484</v>
      </c>
      <c r="G41" s="86" t="s">
        <v>258</v>
      </c>
      <c r="H41" s="128"/>
    </row>
    <row r="42" spans="1:8" ht="30" x14ac:dyDescent="0.25">
      <c r="A42" s="92" t="s">
        <v>428</v>
      </c>
      <c r="B42" s="92" t="s">
        <v>378</v>
      </c>
      <c r="C42" s="92" t="s">
        <v>470</v>
      </c>
      <c r="D42" s="90">
        <v>44181</v>
      </c>
      <c r="E42" s="91" t="s">
        <v>471</v>
      </c>
      <c r="F42" s="86">
        <v>268</v>
      </c>
      <c r="G42" s="91" t="s">
        <v>258</v>
      </c>
      <c r="H42" s="128"/>
    </row>
    <row r="43" spans="1:8" x14ac:dyDescent="0.25">
      <c r="A43" s="92" t="s">
        <v>255</v>
      </c>
      <c r="B43" s="92" t="s">
        <v>256</v>
      </c>
      <c r="C43" s="92" t="s">
        <v>467</v>
      </c>
      <c r="D43" s="90">
        <v>44184</v>
      </c>
      <c r="E43" s="86">
        <v>10</v>
      </c>
      <c r="F43" s="86">
        <v>1423</v>
      </c>
      <c r="G43" s="91" t="s">
        <v>258</v>
      </c>
      <c r="H43" s="128"/>
    </row>
    <row r="44" spans="1:8" x14ac:dyDescent="0.25">
      <c r="A44" s="92"/>
      <c r="B44" s="92"/>
      <c r="C44" s="92"/>
      <c r="D44" s="90"/>
      <c r="E44" s="86"/>
      <c r="F44" s="86"/>
      <c r="G44" s="91"/>
      <c r="H44" s="128"/>
    </row>
    <row r="45" spans="1:8" x14ac:dyDescent="0.25">
      <c r="A45" s="87"/>
      <c r="B45" s="87"/>
      <c r="C45" s="87"/>
      <c r="D45" s="86"/>
      <c r="E45" s="86"/>
      <c r="F45" s="86"/>
      <c r="G45" s="86"/>
      <c r="H45" s="128"/>
    </row>
    <row r="46" spans="1:8" x14ac:dyDescent="0.25">
      <c r="A46" s="87"/>
      <c r="B46" s="87"/>
      <c r="C46" s="87"/>
      <c r="D46" s="86"/>
      <c r="E46" s="86"/>
      <c r="F46" s="86"/>
      <c r="G46" s="86"/>
      <c r="H46" s="128"/>
    </row>
    <row r="47" spans="1:8" x14ac:dyDescent="0.25">
      <c r="A47" s="87"/>
      <c r="B47" s="87"/>
      <c r="C47" s="87"/>
      <c r="D47" s="86"/>
      <c r="E47" s="86"/>
      <c r="F47" s="86"/>
      <c r="G47" s="86"/>
      <c r="H47" s="128"/>
    </row>
    <row r="48" spans="1:8" x14ac:dyDescent="0.25">
      <c r="A48" s="87"/>
      <c r="B48" s="87"/>
      <c r="C48" s="87"/>
      <c r="D48" s="86"/>
      <c r="E48" s="86"/>
      <c r="F48" s="86"/>
      <c r="G48" s="86"/>
      <c r="H48" s="128"/>
    </row>
    <row r="49" spans="1:8" x14ac:dyDescent="0.25">
      <c r="A49" s="87"/>
      <c r="B49" s="87"/>
      <c r="C49" s="87"/>
      <c r="D49" s="86"/>
      <c r="E49" s="86"/>
      <c r="F49" s="86"/>
      <c r="G49" s="86"/>
      <c r="H49" s="128"/>
    </row>
  </sheetData>
  <sheetProtection password="CCF0" sheet="1" objects="1" scenarios="1"/>
  <sortState xmlns:xlrd2="http://schemas.microsoft.com/office/spreadsheetml/2017/richdata2" ref="A2:G11">
    <sortCondition ref="D2:D11"/>
  </sortState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Over All</vt:lpstr>
      <vt:lpstr>Mileage</vt:lpstr>
      <vt:lpstr>Annual Qualifications </vt:lpstr>
      <vt:lpstr>RC Activity</vt:lpstr>
      <vt:lpstr>Sheet1</vt:lpstr>
      <vt:lpstr>'Annual Qualifications '!Print_Area</vt:lpstr>
      <vt:lpstr>Mileage!Print_Area</vt:lpstr>
      <vt:lpstr>'Over All'!Print_Area</vt:lpstr>
      <vt:lpstr>'Annual Qualifications '!Print_Titles</vt:lpstr>
      <vt:lpstr>Mileage!Print_Titles</vt:lpstr>
      <vt:lpstr>'Over All'!Print_Titles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Paul</dc:creator>
  <cp:lastModifiedBy>Erica Courtney</cp:lastModifiedBy>
  <cp:lastPrinted>2021-01-01T19:29:45Z</cp:lastPrinted>
  <dcterms:created xsi:type="dcterms:W3CDTF">2015-11-04T18:18:28Z</dcterms:created>
  <dcterms:modified xsi:type="dcterms:W3CDTF">2021-03-05T06:28:39Z</dcterms:modified>
</cp:coreProperties>
</file>