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870" windowWidth="27870" windowHeight="6540" activeTab="1"/>
  </bookViews>
  <sheets>
    <sheet name="Over All" sheetId="1" r:id="rId1"/>
    <sheet name="Mileage" sheetId="2" r:id="rId2"/>
    <sheet name="Annual Qualifications " sheetId="3" r:id="rId3"/>
    <sheet name="RC Activity" sheetId="4" r:id="rId4"/>
    <sheet name="Sheet1" sheetId="6" r:id="rId5"/>
  </sheets>
  <definedNames>
    <definedName name="_xlnm.Print_Area" localSheetId="2">'Annual Qualifications '!$B$1:$N$99</definedName>
    <definedName name="_xlnm.Print_Area" localSheetId="1">Mileage!$A$1:$BI$100</definedName>
    <definedName name="_xlnm.Print_Area" localSheetId="0">'Over All'!$A$1:$AJ$98</definedName>
    <definedName name="_xlnm.Print_Titles" localSheetId="2">'Annual Qualifications '!$1:$2</definedName>
    <definedName name="_xlnm.Print_Titles" localSheetId="1">Mileage!$1:$2</definedName>
    <definedName name="_xlnm.Print_Titles" localSheetId="0">'Over All'!$1:$2</definedName>
  </definedNames>
  <calcPr calcId="145621"/>
</workbook>
</file>

<file path=xl/calcChain.xml><?xml version="1.0" encoding="utf-8"?>
<calcChain xmlns="http://schemas.openxmlformats.org/spreadsheetml/2006/main">
  <c r="W100" i="2" l="1"/>
  <c r="U100" i="2" l="1"/>
  <c r="C83" i="2" l="1"/>
  <c r="BH83" i="2" s="1"/>
  <c r="BI83" i="2" s="1"/>
  <c r="N83" i="1" s="1"/>
  <c r="T100" i="2" l="1"/>
  <c r="AT100" i="2" l="1"/>
  <c r="AS100" i="2"/>
  <c r="AM100" i="2"/>
  <c r="AK100" i="2"/>
  <c r="AJ100" i="2"/>
  <c r="AI100" i="2"/>
  <c r="AH100" i="2"/>
  <c r="AG100" i="2"/>
  <c r="AF100" i="2"/>
  <c r="C89" i="2"/>
  <c r="C26" i="2"/>
  <c r="R100" i="2"/>
  <c r="Q100" i="2"/>
  <c r="M100" i="2"/>
  <c r="L100" i="2"/>
  <c r="K100" i="2"/>
  <c r="J100" i="2"/>
  <c r="I100" i="2"/>
  <c r="H100" i="2"/>
  <c r="BG100" i="2"/>
  <c r="AZ100" i="2" l="1"/>
  <c r="AY100" i="2" l="1"/>
  <c r="AX100" i="2" l="1"/>
  <c r="BH89" i="2" l="1"/>
  <c r="BH26" i="2"/>
  <c r="C99" i="2" l="1"/>
  <c r="C75" i="2"/>
  <c r="C69" i="2"/>
  <c r="C70" i="2"/>
  <c r="BH70" i="2" s="1"/>
  <c r="C96" i="2"/>
  <c r="BH75" i="2" l="1"/>
  <c r="BI75" i="2" s="1"/>
  <c r="N75" i="1" s="1"/>
  <c r="BH99" i="2"/>
  <c r="BI99" i="2" s="1"/>
  <c r="N99" i="1" s="1"/>
  <c r="BH96" i="2"/>
  <c r="BI96" i="2" s="1"/>
  <c r="N96" i="1" s="1"/>
  <c r="BH69" i="2"/>
  <c r="BI69" i="2" s="1"/>
  <c r="N69" i="1" s="1"/>
  <c r="C68" i="2" l="1"/>
  <c r="BH68" i="2" l="1"/>
  <c r="BI68" i="2" s="1"/>
  <c r="N68" i="1" s="1"/>
  <c r="N100" i="2"/>
  <c r="AO100" i="2" l="1"/>
  <c r="C98" i="2" l="1"/>
  <c r="BH98" i="2" s="1"/>
  <c r="C97" i="2"/>
  <c r="BH97" i="2" s="1"/>
  <c r="C95" i="2"/>
  <c r="C94" i="2"/>
  <c r="BH94" i="2" s="1"/>
  <c r="C93" i="2"/>
  <c r="BH93" i="2" s="1"/>
  <c r="C92" i="2"/>
  <c r="BH92" i="2" s="1"/>
  <c r="C91" i="2"/>
  <c r="BH91" i="2" s="1"/>
  <c r="C90" i="2"/>
  <c r="BH90" i="2" s="1"/>
  <c r="C88" i="2"/>
  <c r="BH88" i="2" s="1"/>
  <c r="C87" i="2"/>
  <c r="BH87" i="2" s="1"/>
  <c r="C86" i="2"/>
  <c r="BH86" i="2" s="1"/>
  <c r="C85" i="2"/>
  <c r="BH85" i="2" s="1"/>
  <c r="C84" i="2"/>
  <c r="BH84" i="2" s="1"/>
  <c r="C82" i="2"/>
  <c r="C81" i="2"/>
  <c r="BH81" i="2" s="1"/>
  <c r="C80" i="2"/>
  <c r="C79" i="2"/>
  <c r="BH79" i="2" s="1"/>
  <c r="C78" i="2"/>
  <c r="BH78" i="2" s="1"/>
  <c r="C77" i="2"/>
  <c r="BH77" i="2" s="1"/>
  <c r="C76" i="2"/>
  <c r="BH76" i="2" s="1"/>
  <c r="C74" i="2"/>
  <c r="BH74" i="2" s="1"/>
  <c r="C73" i="2"/>
  <c r="BH73" i="2" s="1"/>
  <c r="C72" i="2"/>
  <c r="BH72" i="2" s="1"/>
  <c r="C71" i="2"/>
  <c r="BH71" i="2" s="1"/>
  <c r="C67" i="2"/>
  <c r="BH67" i="2" s="1"/>
  <c r="C66" i="2"/>
  <c r="BH66" i="2" s="1"/>
  <c r="C65" i="2"/>
  <c r="BH65" i="2" s="1"/>
  <c r="C64" i="2"/>
  <c r="BH64" i="2" s="1"/>
  <c r="C63" i="2"/>
  <c r="BH63" i="2" s="1"/>
  <c r="C62" i="2"/>
  <c r="BH62" i="2" s="1"/>
  <c r="C61" i="2"/>
  <c r="BH61" i="2" s="1"/>
  <c r="C60" i="2"/>
  <c r="BH60" i="2" s="1"/>
  <c r="C59" i="2"/>
  <c r="BH59" i="2" s="1"/>
  <c r="C58" i="2"/>
  <c r="BH58" i="2" s="1"/>
  <c r="C57" i="2"/>
  <c r="BH57" i="2" s="1"/>
  <c r="C56" i="2"/>
  <c r="BH56" i="2" s="1"/>
  <c r="C55" i="2"/>
  <c r="BH55" i="2" s="1"/>
  <c r="C54" i="2"/>
  <c r="BH54" i="2" s="1"/>
  <c r="C53" i="2"/>
  <c r="BH53" i="2" s="1"/>
  <c r="C52" i="2"/>
  <c r="BH52" i="2" s="1"/>
  <c r="C51" i="2"/>
  <c r="BH51" i="2" s="1"/>
  <c r="C50" i="2"/>
  <c r="BH50" i="2" s="1"/>
  <c r="C49" i="2"/>
  <c r="BH49" i="2" s="1"/>
  <c r="C48" i="2"/>
  <c r="BH48" i="2" s="1"/>
  <c r="C47" i="2"/>
  <c r="BH47" i="2" s="1"/>
  <c r="C46" i="2"/>
  <c r="BH46" i="2" s="1"/>
  <c r="C45" i="2"/>
  <c r="BH45" i="2" s="1"/>
  <c r="C44" i="2"/>
  <c r="BH44" i="2" s="1"/>
  <c r="C43" i="2"/>
  <c r="BH43" i="2" s="1"/>
  <c r="C42" i="2"/>
  <c r="BH42" i="2" s="1"/>
  <c r="C41" i="2"/>
  <c r="BH41" i="2" s="1"/>
  <c r="C40" i="2"/>
  <c r="BH40" i="2" s="1"/>
  <c r="C39" i="2"/>
  <c r="BH39" i="2" s="1"/>
  <c r="C38" i="2"/>
  <c r="BH38" i="2" s="1"/>
  <c r="C37" i="2"/>
  <c r="BH37" i="2" s="1"/>
  <c r="C36" i="2"/>
  <c r="BH36" i="2" s="1"/>
  <c r="C35" i="2"/>
  <c r="BH35" i="2" s="1"/>
  <c r="C34" i="2"/>
  <c r="BH34" i="2" s="1"/>
  <c r="C33" i="2"/>
  <c r="BH33" i="2" s="1"/>
  <c r="C32" i="2"/>
  <c r="BH32" i="2" s="1"/>
  <c r="C31" i="2"/>
  <c r="BH31" i="2" s="1"/>
  <c r="C30" i="2"/>
  <c r="BH30" i="2" s="1"/>
  <c r="C29" i="2"/>
  <c r="BH29" i="2" s="1"/>
  <c r="C28" i="2"/>
  <c r="BH28" i="2" s="1"/>
  <c r="C27" i="2"/>
  <c r="BH27" i="2" s="1"/>
  <c r="C25" i="2"/>
  <c r="BH25" i="2" s="1"/>
  <c r="C24" i="2"/>
  <c r="BH24" i="2" s="1"/>
  <c r="C23" i="2"/>
  <c r="BH23" i="2" s="1"/>
  <c r="C22" i="2"/>
  <c r="BH22" i="2" s="1"/>
  <c r="C21" i="2"/>
  <c r="BH21" i="2" s="1"/>
  <c r="C20" i="2"/>
  <c r="BH20" i="2" s="1"/>
  <c r="C19" i="2"/>
  <c r="BH19" i="2" s="1"/>
  <c r="C18" i="2"/>
  <c r="BH18" i="2" s="1"/>
  <c r="C17" i="2"/>
  <c r="BH17" i="2" s="1"/>
  <c r="C16" i="2"/>
  <c r="BH16" i="2" s="1"/>
  <c r="C15" i="2"/>
  <c r="BH15" i="2" s="1"/>
  <c r="C14" i="2"/>
  <c r="BH14" i="2" s="1"/>
  <c r="C13" i="2"/>
  <c r="C12" i="2"/>
  <c r="BH12" i="2" s="1"/>
  <c r="C11" i="2"/>
  <c r="BH11" i="2" s="1"/>
  <c r="C10" i="2"/>
  <c r="BH10" i="2" s="1"/>
  <c r="C9" i="2"/>
  <c r="BH9" i="2" s="1"/>
  <c r="C8" i="2"/>
  <c r="BH8" i="2" s="1"/>
  <c r="C7" i="2"/>
  <c r="BH7" i="2" s="1"/>
  <c r="C6" i="2"/>
  <c r="BH6" i="2" s="1"/>
  <c r="C5" i="2"/>
  <c r="BH5" i="2" s="1"/>
  <c r="C4" i="2"/>
  <c r="BH4" i="2" s="1"/>
  <c r="C3" i="2"/>
  <c r="BH3" i="2" s="1"/>
  <c r="BH13" i="2" l="1"/>
  <c r="BI13" i="2" s="1"/>
  <c r="N13" i="1" s="1"/>
  <c r="BH82" i="2"/>
  <c r="BI82" i="2" s="1"/>
  <c r="N82" i="1" s="1"/>
  <c r="BH80" i="2"/>
  <c r="BI80" i="2" s="1"/>
  <c r="N80" i="1" s="1"/>
  <c r="BH95" i="2"/>
  <c r="BI95" i="2" s="1"/>
  <c r="N95" i="1" s="1"/>
  <c r="AL100" i="2" l="1"/>
  <c r="BI67" i="2"/>
  <c r="N67" i="1" s="1"/>
  <c r="B14" i="3" l="1"/>
  <c r="BI66" i="2"/>
  <c r="N66" i="1" s="1"/>
  <c r="BI94" i="2" l="1"/>
  <c r="N94" i="1" s="1"/>
  <c r="BI93" i="2"/>
  <c r="N93" i="1" s="1"/>
  <c r="AB100" i="2" l="1"/>
  <c r="AA100" i="2"/>
  <c r="Z100" i="2"/>
  <c r="Y100" i="2"/>
  <c r="X100" i="2"/>
  <c r="BI19" i="2"/>
  <c r="N19" i="1" s="1"/>
  <c r="BI64" i="2"/>
  <c r="N64" i="1" s="1"/>
  <c r="BI63" i="2"/>
  <c r="N63" i="1" s="1"/>
  <c r="BI62" i="2"/>
  <c r="BI61" i="2"/>
  <c r="BI84" i="2" l="1"/>
  <c r="N84" i="1" s="1"/>
  <c r="BI60" i="2"/>
  <c r="AW100" i="2" l="1"/>
  <c r="AV100" i="2"/>
  <c r="AU100" i="2"/>
  <c r="AR100" i="2"/>
  <c r="AQ100" i="2"/>
  <c r="AN100" i="2"/>
  <c r="AE100" i="2"/>
  <c r="AD100" i="2"/>
  <c r="AC100" i="2"/>
  <c r="V100" i="2"/>
  <c r="S100" i="2"/>
  <c r="N62" i="1" l="1"/>
  <c r="N61" i="1"/>
  <c r="N60" i="1"/>
  <c r="BI65" i="2" l="1"/>
  <c r="N65" i="1" s="1"/>
  <c r="BF100" i="2" l="1"/>
  <c r="BI58" i="2" l="1"/>
  <c r="N58" i="1" s="1"/>
  <c r="BI57" i="2"/>
  <c r="N57" i="1" s="1"/>
  <c r="BI56" i="2"/>
  <c r="N56" i="1" s="1"/>
  <c r="BI79" i="2"/>
  <c r="N79" i="1" s="1"/>
  <c r="BI59" i="2" l="1"/>
  <c r="N59" i="1" s="1"/>
  <c r="BI55" i="2" l="1"/>
  <c r="N55" i="1" s="1"/>
  <c r="BI5" i="2" l="1"/>
  <c r="N5" i="1" s="1"/>
  <c r="BI54" i="2"/>
  <c r="N54" i="1" s="1"/>
  <c r="BI53" i="2"/>
  <c r="N53" i="1" s="1"/>
  <c r="BI78" i="2" l="1"/>
  <c r="N78" i="1" s="1"/>
  <c r="BI52" i="2"/>
  <c r="N52" i="1" s="1"/>
  <c r="BI51" i="2"/>
  <c r="N51" i="1" s="1"/>
  <c r="BI50" i="2"/>
  <c r="BI49" i="2"/>
  <c r="BI31" i="2"/>
  <c r="BC100" i="2" l="1"/>
  <c r="BB100" i="2"/>
  <c r="BA100" i="2"/>
  <c r="AP100" i="2"/>
  <c r="BI44" i="2" l="1"/>
  <c r="N44" i="1" s="1"/>
  <c r="BI35" i="2" l="1"/>
  <c r="N35" i="1" s="1"/>
  <c r="N31" i="1"/>
  <c r="BE100" i="2" l="1"/>
  <c r="BI28" i="2" l="1"/>
  <c r="N28" i="1" s="1"/>
  <c r="BI29" i="2"/>
  <c r="BI91" i="2" l="1"/>
  <c r="N49" i="1"/>
  <c r="BI32" i="2" l="1"/>
  <c r="C100" i="2"/>
  <c r="BI41" i="2" l="1"/>
  <c r="N41" i="1" s="1"/>
  <c r="BI48" i="2"/>
  <c r="N48" i="1" s="1"/>
  <c r="BI45" i="2" l="1"/>
  <c r="N45" i="1" s="1"/>
  <c r="BI92" i="2"/>
  <c r="BI72" i="2"/>
  <c r="BI47" i="2"/>
  <c r="N47" i="1" s="1"/>
  <c r="BI46" i="2"/>
  <c r="N46" i="1" s="1"/>
  <c r="BI42" i="2"/>
  <c r="N42" i="1" s="1"/>
  <c r="BI30" i="2"/>
  <c r="BH100" i="2" l="1"/>
  <c r="N92" i="1"/>
  <c r="N91" i="1"/>
  <c r="BD3" i="2"/>
  <c r="BI3" i="2" s="1"/>
  <c r="BI90" i="2" l="1"/>
  <c r="N90" i="1" s="1"/>
  <c r="BI43" i="2" l="1"/>
  <c r="N43" i="1" s="1"/>
  <c r="BI87" i="2" l="1"/>
  <c r="N87" i="1" s="1"/>
  <c r="BI37" i="2" l="1"/>
  <c r="N37" i="1" s="1"/>
  <c r="D100" i="2" l="1"/>
  <c r="F100" i="2" l="1"/>
  <c r="BI77" i="2" l="1"/>
  <c r="N77" i="1" s="1"/>
  <c r="BI76" i="2" l="1"/>
  <c r="N76" i="1" s="1"/>
  <c r="BI40" i="2" l="1"/>
  <c r="N40" i="1" s="1"/>
  <c r="P100" i="2" l="1"/>
  <c r="O100" i="2"/>
  <c r="G100" i="2"/>
  <c r="BI12" i="2" l="1"/>
  <c r="N12" i="1" s="1"/>
  <c r="BI36" i="2" l="1"/>
  <c r="N36" i="1" s="1"/>
  <c r="BI39" i="2" l="1"/>
  <c r="N39" i="1" s="1"/>
  <c r="BI74" i="2" l="1"/>
  <c r="N74" i="1" s="1"/>
  <c r="N72" i="1"/>
  <c r="BI71" i="2"/>
  <c r="N71" i="1" s="1"/>
  <c r="BI70" i="2"/>
  <c r="N29" i="1"/>
  <c r="BI21" i="2"/>
  <c r="N21" i="1" s="1"/>
  <c r="BI11" i="2"/>
  <c r="N11" i="1" s="1"/>
  <c r="BI81" i="2"/>
  <c r="N81" i="1" s="1"/>
  <c r="BI9" i="2"/>
  <c r="N9" i="1" s="1"/>
  <c r="N70" i="1" l="1"/>
  <c r="N50" i="1"/>
  <c r="BI38" i="2" l="1"/>
  <c r="N38" i="1" s="1"/>
  <c r="BI27" i="2"/>
  <c r="N27" i="1" s="1"/>
  <c r="BI14" i="2" l="1"/>
  <c r="N14" i="1" s="1"/>
  <c r="BI15" i="2" l="1"/>
  <c r="N15" i="1" s="1"/>
  <c r="BI8" i="2" l="1"/>
  <c r="N8" i="1" s="1"/>
  <c r="BI34" i="2" l="1"/>
  <c r="N34" i="1" s="1"/>
  <c r="BI33" i="2"/>
  <c r="N33" i="1" s="1"/>
  <c r="BI86" i="2" l="1"/>
  <c r="N86" i="1" s="1"/>
  <c r="BI20" i="2"/>
  <c r="N20" i="1" s="1"/>
  <c r="BI24" i="2" l="1"/>
  <c r="N24" i="1" s="1"/>
  <c r="N32" i="1" l="1"/>
  <c r="BI98" i="2" l="1"/>
  <c r="N98" i="1" s="1"/>
  <c r="BI97" i="2"/>
  <c r="N97" i="1" s="1"/>
  <c r="BI89" i="2"/>
  <c r="N89" i="1" s="1"/>
  <c r="BI88" i="2"/>
  <c r="N88" i="1" s="1"/>
  <c r="BI85" i="2"/>
  <c r="N85" i="1" s="1"/>
  <c r="BI73" i="2"/>
  <c r="N73" i="1" s="1"/>
  <c r="N30" i="1"/>
  <c r="BI26" i="2"/>
  <c r="N26" i="1" s="1"/>
  <c r="BD25" i="2"/>
  <c r="BI23" i="2"/>
  <c r="N23" i="1" s="1"/>
  <c r="BI22" i="2"/>
  <c r="N22" i="1" s="1"/>
  <c r="BI18" i="2"/>
  <c r="N18" i="1" s="1"/>
  <c r="BI17" i="2"/>
  <c r="N17" i="1" s="1"/>
  <c r="BI16" i="2"/>
  <c r="N16" i="1" s="1"/>
  <c r="BI10" i="2"/>
  <c r="N10" i="1" s="1"/>
  <c r="BI7" i="2"/>
  <c r="N7" i="1" s="1"/>
  <c r="BI6" i="2"/>
  <c r="N6" i="1" s="1"/>
  <c r="BI4" i="2"/>
  <c r="N4" i="1" s="1"/>
  <c r="N3" i="1"/>
  <c r="BI25" i="2" l="1"/>
  <c r="N25" i="1" s="1"/>
  <c r="BD100" i="2"/>
  <c r="B14" i="2"/>
  <c r="B10" i="2"/>
  <c r="B8" i="2"/>
  <c r="B7" i="2"/>
  <c r="B6" i="2"/>
  <c r="B4" i="2"/>
  <c r="B4" i="1"/>
  <c r="B6" i="1"/>
  <c r="B7" i="1"/>
  <c r="B8" i="1"/>
  <c r="B9" i="1"/>
  <c r="B10" i="1"/>
  <c r="B11" i="1"/>
  <c r="B14" i="1"/>
  <c r="B11" i="3" l="1"/>
  <c r="B10" i="3"/>
  <c r="B8" i="3"/>
  <c r="B7" i="3"/>
  <c r="B6" i="3"/>
  <c r="B4" i="3"/>
  <c r="BI100" i="2" l="1"/>
  <c r="L88" i="1" l="1"/>
  <c r="L24" i="1"/>
  <c r="I6" i="1"/>
  <c r="K20" i="1"/>
  <c r="K36" i="1"/>
  <c r="M6" i="1"/>
  <c r="L21" i="1"/>
  <c r="L18" i="1"/>
  <c r="M16" i="1"/>
  <c r="M21" i="1"/>
</calcChain>
</file>

<file path=xl/sharedStrings.xml><?xml version="1.0" encoding="utf-8"?>
<sst xmlns="http://schemas.openxmlformats.org/spreadsheetml/2006/main" count="818" uniqueCount="334">
  <si>
    <t>Member Number</t>
  </si>
  <si>
    <t>Member Name</t>
  </si>
  <si>
    <t>Campaign Star</t>
  </si>
  <si>
    <t>Total Miles</t>
  </si>
  <si>
    <t xml:space="preserve"> Enrolled</t>
  </si>
  <si>
    <t xml:space="preserve"> Patch</t>
  </si>
  <si>
    <t>3,000 Miles</t>
  </si>
  <si>
    <t>5,000 Miles</t>
  </si>
  <si>
    <t>10,000 Miles</t>
  </si>
  <si>
    <t>15,000 Miles</t>
  </si>
  <si>
    <t>20,000 Miles</t>
  </si>
  <si>
    <t>25,000 Miles</t>
  </si>
  <si>
    <t>30,000 Miles</t>
  </si>
  <si>
    <t>Iron Cheek</t>
  </si>
  <si>
    <t>1st Qtr</t>
  </si>
  <si>
    <t>2nd Qtr</t>
  </si>
  <si>
    <t>3rd Qtr</t>
  </si>
  <si>
    <t>4th Qtr</t>
  </si>
  <si>
    <t>FM-4086</t>
  </si>
  <si>
    <t>Joseph "Riot" Kelb</t>
  </si>
  <si>
    <t>FM-6768</t>
  </si>
  <si>
    <t>FM-7830</t>
  </si>
  <si>
    <t>FM-7973</t>
  </si>
  <si>
    <t>FM-8480</t>
  </si>
  <si>
    <t>FM-8662</t>
  </si>
  <si>
    <t>FM-8939</t>
  </si>
  <si>
    <t>NC 15-5</t>
  </si>
  <si>
    <t>FM-11238</t>
  </si>
  <si>
    <t>FM-11848</t>
  </si>
  <si>
    <t>FM-12809</t>
  </si>
  <si>
    <t>Luis "Guanaco" Martinez</t>
  </si>
  <si>
    <t>FM-13429</t>
  </si>
  <si>
    <t>Robert "Grom" Moore</t>
  </si>
  <si>
    <t>FM-13650</t>
  </si>
  <si>
    <t>Robert "Nighthawk" Austin II</t>
  </si>
  <si>
    <t>Cameron "Rainman" Harbison</t>
  </si>
  <si>
    <t>FM-14552</t>
  </si>
  <si>
    <t>Joseph "Doclock" Lockerby</t>
  </si>
  <si>
    <t>FM-14722</t>
  </si>
  <si>
    <t>Mark "Tread Head" Joyner</t>
  </si>
  <si>
    <t>FM-15034</t>
  </si>
  <si>
    <t>Sean "Touchy" Feely</t>
  </si>
  <si>
    <t>SUP-573</t>
  </si>
  <si>
    <t>SUP-725</t>
  </si>
  <si>
    <t>Anthony "Tech" Daniels</t>
  </si>
  <si>
    <t>AUX-14722</t>
  </si>
  <si>
    <t>Gayle "Goocher" JOYNER</t>
  </si>
  <si>
    <t>Total Miles Logged</t>
  </si>
  <si>
    <t>Chapter Meetings</t>
  </si>
  <si>
    <t>2014 RWP Mileage</t>
  </si>
  <si>
    <t>2015 RWP Mileage</t>
  </si>
  <si>
    <t>Meet Requirements</t>
  </si>
  <si>
    <t>Y/N</t>
  </si>
  <si>
    <t>Rita "Silent Rider' Daniels</t>
  </si>
  <si>
    <t>FM-15443</t>
  </si>
  <si>
    <t>Kevin "Woolly" Kaczmarek</t>
  </si>
  <si>
    <t xml:space="preserve">Iron Butt </t>
  </si>
  <si>
    <t>2016 RWP Mileage</t>
  </si>
  <si>
    <t>RWP Year Totals</t>
  </si>
  <si>
    <t>FM-15813</t>
  </si>
  <si>
    <t>Tim "Cajun" Rivet</t>
  </si>
  <si>
    <t>DALE "Peacemaker" FATER</t>
  </si>
  <si>
    <t>FM-12896</t>
  </si>
  <si>
    <t>Dain "Ozzie" Osborn</t>
  </si>
  <si>
    <t xml:space="preserve"> </t>
  </si>
  <si>
    <t>Carlos "Undertaker" Roman</t>
  </si>
  <si>
    <t>FM-16939</t>
  </si>
  <si>
    <t>AUX-13429</t>
  </si>
  <si>
    <t>Kelly "Nitro" Moore</t>
  </si>
  <si>
    <t>Chris "Kronk" Castle</t>
  </si>
  <si>
    <t>FM-17042</t>
  </si>
  <si>
    <t>SAUX-725</t>
  </si>
  <si>
    <t>SUP-965</t>
  </si>
  <si>
    <t>Mike "Nutti Professor" Doughty</t>
  </si>
  <si>
    <t>Chris "Hot Sauce" Rivet</t>
  </si>
  <si>
    <t>AUX-15813</t>
  </si>
  <si>
    <t>SUP-978</t>
  </si>
  <si>
    <t>Will "Shrug" Smith</t>
  </si>
  <si>
    <t>NC</t>
  </si>
  <si>
    <t>TN</t>
  </si>
  <si>
    <t>KY</t>
  </si>
  <si>
    <t>WV</t>
  </si>
  <si>
    <t>MD</t>
  </si>
  <si>
    <t>SAUX-978</t>
  </si>
  <si>
    <t>FM-13261</t>
  </si>
  <si>
    <t>Karen"Karma" Emmel</t>
  </si>
  <si>
    <t>SUP-1011</t>
  </si>
  <si>
    <t>Abril "Dimples" Smith</t>
  </si>
  <si>
    <t>2017 RWP Mileage</t>
  </si>
  <si>
    <t>FM-18223</t>
  </si>
  <si>
    <t>Joey "Max" Klingman</t>
  </si>
  <si>
    <t>Bo "Hulio" Hutchinson</t>
  </si>
  <si>
    <t>FM-18719</t>
  </si>
  <si>
    <t>Timothy "Ozark" Brendel JR</t>
  </si>
  <si>
    <t>FM-18730</t>
  </si>
  <si>
    <t>Robert "Striker" Bryson</t>
  </si>
  <si>
    <t>WV 37-2</t>
  </si>
  <si>
    <t>35,000 Miles</t>
  </si>
  <si>
    <t>40,000 Miles</t>
  </si>
  <si>
    <t>FM-13854</t>
  </si>
  <si>
    <t>Kenneth "Doc" King</t>
  </si>
  <si>
    <t>FM-19162</t>
  </si>
  <si>
    <t>MD 40-1</t>
  </si>
  <si>
    <t>FM-16569</t>
  </si>
  <si>
    <t>Greg "Bandit" Courtney</t>
  </si>
  <si>
    <t>KY 1-1</t>
  </si>
  <si>
    <t>Sylbert (Bret) "J12" Jackson-Smith</t>
  </si>
  <si>
    <t>FM-19667</t>
  </si>
  <si>
    <t>Joseph "DocLock" Lockerby</t>
  </si>
  <si>
    <t>FM-19776</t>
  </si>
  <si>
    <t>Vincent "Streamer" Eberhart</t>
  </si>
  <si>
    <t>2018 RWP Mileage</t>
  </si>
  <si>
    <t>AUX-13650</t>
  </si>
  <si>
    <t>Bethany "BB" Austin</t>
  </si>
  <si>
    <t>FM-20153</t>
  </si>
  <si>
    <t>William "Lone Wolf" Adams</t>
  </si>
  <si>
    <t>FM-11242</t>
  </si>
  <si>
    <t>Chris "Backfire" Witte</t>
  </si>
  <si>
    <t>Louis "Babalou" Johnson</t>
  </si>
  <si>
    <t>SUP-1153</t>
  </si>
  <si>
    <t>SUP-1163</t>
  </si>
  <si>
    <t>Lorna "Shatze" King</t>
  </si>
  <si>
    <t>Louis "BoBalou" Johnston</t>
  </si>
  <si>
    <t>AUX-18719</t>
  </si>
  <si>
    <t>Rachael "Rae" Brendel</t>
  </si>
  <si>
    <t>AUX-14552</t>
  </si>
  <si>
    <t>Cheran "Wheezy" Lockerby</t>
  </si>
  <si>
    <t>45,000 Miles</t>
  </si>
  <si>
    <t>50,000 Miles</t>
  </si>
  <si>
    <t>FM-19306</t>
  </si>
  <si>
    <t>Herman "Zambo" Alvarez</t>
  </si>
  <si>
    <t>FM-21290</t>
  </si>
  <si>
    <t>Irvin "Reaper" Brooks</t>
  </si>
  <si>
    <t>FM-21418</t>
  </si>
  <si>
    <t>Nathan "Travler" Crouch</t>
  </si>
  <si>
    <t>AUX-16569</t>
  </si>
  <si>
    <t>Lauri "Vamp" Courtney</t>
  </si>
  <si>
    <t>TN 18-1</t>
  </si>
  <si>
    <t>NC 15-1</t>
  </si>
  <si>
    <t>R2R</t>
  </si>
  <si>
    <t>William "Freeze" Skala</t>
  </si>
  <si>
    <t>Louis "Babalou" Johnston</t>
  </si>
  <si>
    <t>Crystal "WildThangl" Fader</t>
  </si>
  <si>
    <t>AUX-8662</t>
  </si>
  <si>
    <t>2019 RWP Mileage</t>
  </si>
  <si>
    <t>Crystal"Wild Thang"Fater</t>
  </si>
  <si>
    <t>FM-21975</t>
  </si>
  <si>
    <t>Ivan" Ole Fart" Hart</t>
  </si>
  <si>
    <t>FM-22034</t>
  </si>
  <si>
    <t>FM-21966</t>
  </si>
  <si>
    <t>FM-22230</t>
  </si>
  <si>
    <t>Matthew"Warrior Chief"Anderson</t>
  </si>
  <si>
    <t>Crystal "Wild Thang" Fater</t>
  </si>
  <si>
    <t>FM-20643</t>
  </si>
  <si>
    <t>NC 15-4</t>
  </si>
  <si>
    <t>FM-17286</t>
  </si>
  <si>
    <t>Arias "Hektor" Hector</t>
  </si>
  <si>
    <t>FM-22595</t>
  </si>
  <si>
    <t>Carol "Psycho" Landers</t>
  </si>
  <si>
    <t>FM-22596</t>
  </si>
  <si>
    <t>AUX-16738</t>
  </si>
  <si>
    <t>Dominga "Miss WIWI" Taveras De Santana</t>
  </si>
  <si>
    <t>Fransisco "Bori" Santana</t>
  </si>
  <si>
    <t>FM-16738</t>
  </si>
  <si>
    <t>FM-19078</t>
  </si>
  <si>
    <t>Joseph"Pooch"Puccio</t>
  </si>
  <si>
    <t>FM-21719</t>
  </si>
  <si>
    <t>Craig "VEE" Vinson</t>
  </si>
  <si>
    <t>TN 18-3</t>
  </si>
  <si>
    <t>Will "Shrugs" Smith</t>
  </si>
  <si>
    <t>Road Captain</t>
  </si>
  <si>
    <t>TG/Sweep</t>
  </si>
  <si>
    <t>Total Mileage</t>
  </si>
  <si>
    <t>Incedent Free</t>
  </si>
  <si>
    <t>Date</t>
  </si>
  <si>
    <t>Event Name</t>
  </si>
  <si>
    <t xml:space="preserve">Number of Riders (Bikes) </t>
  </si>
  <si>
    <t>FM-22998</t>
  </si>
  <si>
    <t>FM-22999</t>
  </si>
  <si>
    <t>Jeffery "Cuco" Cordero</t>
  </si>
  <si>
    <t>Shirlie "Cougar" Anders</t>
  </si>
  <si>
    <t>FM-23000</t>
  </si>
  <si>
    <t>Ramon "Rico" Valezquez</t>
  </si>
  <si>
    <t>Michael "Kuma" Losoya</t>
  </si>
  <si>
    <t>Ryan "BDT" Landers</t>
  </si>
  <si>
    <t>Jeffery "Cuco" Corero</t>
  </si>
  <si>
    <t>Shirley "Cougar" Anders</t>
  </si>
  <si>
    <t>Ramon "Rico" Velazques</t>
  </si>
  <si>
    <t>Roger "Rudyee" Lowry</t>
  </si>
  <si>
    <t>SUP-1449</t>
  </si>
  <si>
    <t>FM-7477</t>
  </si>
  <si>
    <t>David "Bug" Gregory</t>
  </si>
  <si>
    <t>FM-23407</t>
  </si>
  <si>
    <t>FM-23408</t>
  </si>
  <si>
    <t>Jason "Henny" Barksdale</t>
  </si>
  <si>
    <t>Justin "Grizzly" Lewis</t>
  </si>
  <si>
    <t>Matthew "Warrior Chief" Anderson</t>
  </si>
  <si>
    <t>Carl "Dray" Ardleigh</t>
  </si>
  <si>
    <t>Joseph "Pooch" Puccio</t>
  </si>
  <si>
    <t>Pamela "PJ" Bunker</t>
  </si>
  <si>
    <t>Meetings</t>
  </si>
  <si>
    <t>FM-23500</t>
  </si>
  <si>
    <t>Frank "Knuckles" Biondi</t>
  </si>
  <si>
    <t>Carl "Dary" Ardleigh</t>
  </si>
  <si>
    <t>FM-23639</t>
  </si>
  <si>
    <t>FM-23640</t>
  </si>
  <si>
    <t>FM-23641</t>
  </si>
  <si>
    <t>FM-23658</t>
  </si>
  <si>
    <t>Don "DJ" Erhart</t>
  </si>
  <si>
    <t>Michael "Yankee" Guyette</t>
  </si>
  <si>
    <t>Raymond "Jersey" Geoghegan</t>
  </si>
  <si>
    <t>Lyde "Boogie" Andrews</t>
  </si>
  <si>
    <t>Pamela "PJ" Bunker</t>
  </si>
  <si>
    <t>SUP-1515</t>
  </si>
  <si>
    <t>Tracey "Rogue" Guyette</t>
  </si>
  <si>
    <t>Pamela "PJ" Bunker</t>
  </si>
  <si>
    <t>Incident</t>
  </si>
  <si>
    <t>Chapter Meeting/Event 2020</t>
  </si>
  <si>
    <t>2020 RWP Mileage</t>
  </si>
  <si>
    <t>31 Mar 20 CEB</t>
  </si>
  <si>
    <t>25 Feb 20 CEB</t>
  </si>
  <si>
    <t>28 Apr 20 CEB</t>
  </si>
  <si>
    <t>30 Jun 20 CEB</t>
  </si>
  <si>
    <t>27 Sept 20 CEB</t>
  </si>
  <si>
    <t>27 Oct 20 CEB</t>
  </si>
  <si>
    <t>24 Nov 20 CEB</t>
  </si>
  <si>
    <t>FM-24040</t>
  </si>
  <si>
    <t>Neil "Hoxie" Tompkins</t>
  </si>
  <si>
    <t>FM-24039</t>
  </si>
  <si>
    <t>Kevin "Rott" Dee</t>
  </si>
  <si>
    <t>27-1 "Ride To Remember"</t>
  </si>
  <si>
    <t>FM-24188</t>
  </si>
  <si>
    <t>William "Hooker" Eagen</t>
  </si>
  <si>
    <t>FM-24311</t>
  </si>
  <si>
    <t>Y</t>
  </si>
  <si>
    <t>FM-13625</t>
  </si>
  <si>
    <t>Robert "Rally Sport" Sloan</t>
  </si>
  <si>
    <t>FM-24260</t>
  </si>
  <si>
    <t>Elizabeth "Pika" Jones</t>
  </si>
  <si>
    <t>FM-24261</t>
  </si>
  <si>
    <t>Jason "Hurt Locker" Due</t>
  </si>
  <si>
    <t>AUX-13261</t>
  </si>
  <si>
    <t>Krystal Bootz" Hutchinson</t>
  </si>
  <si>
    <t>Rainman</t>
  </si>
  <si>
    <t>AUX-23401</t>
  </si>
  <si>
    <t>Sara "Piglet" Lewis</t>
  </si>
  <si>
    <t>AUX-21975</t>
  </si>
  <si>
    <t>Virginia "Ginny" Losoy</t>
  </si>
  <si>
    <t>FM-11669</t>
  </si>
  <si>
    <t>Alfio "Pappa Smurf" Artino</t>
  </si>
  <si>
    <t>FM-24670</t>
  </si>
  <si>
    <t>AUX-11669</t>
  </si>
  <si>
    <t>Vanessa "Trouble" Artino</t>
  </si>
  <si>
    <t>Tavaris "Alpha" Jones</t>
  </si>
  <si>
    <t>Kenneth "WarHorse" Hammond</t>
  </si>
  <si>
    <t>6 Jun 20 Sierra Memorial Ride</t>
  </si>
  <si>
    <t>FM-24701</t>
  </si>
  <si>
    <t>Steven "StoneCold" Bunker"</t>
  </si>
  <si>
    <t>Krystal "Bootz" Hutchinson</t>
  </si>
  <si>
    <t>Kenneth "Warhorse" Hammond</t>
  </si>
  <si>
    <t>28 Jan 20 CEB</t>
  </si>
  <si>
    <t>24 May 20 Rolling Thunder</t>
  </si>
  <si>
    <t>26 May 20 CEB</t>
  </si>
  <si>
    <t>None</t>
  </si>
  <si>
    <t>SUP-1641</t>
  </si>
  <si>
    <t>Kelly "Minnesota" Jablonski</t>
  </si>
  <si>
    <t>Amy "Luna" Hammond</t>
  </si>
  <si>
    <t>AUX-24701</t>
  </si>
  <si>
    <t>Mileage (Dante's Pizzeria)</t>
  </si>
  <si>
    <t>Mileage (Rivers Bend)</t>
  </si>
  <si>
    <t>28  Jul 20 CEB</t>
  </si>
  <si>
    <t>55,000 Miles</t>
  </si>
  <si>
    <t>60000 Miles</t>
  </si>
  <si>
    <t>CVMA®  Sanctioned Events</t>
  </si>
  <si>
    <t>Va CVMA®  Sanctioned Events</t>
  </si>
  <si>
    <r>
      <t>Two Va CVMA</t>
    </r>
    <r>
      <rPr>
        <vertAlign val="superscript"/>
        <sz val="11"/>
        <color rgb="FF000000"/>
        <rFont val="Times New Roman"/>
        <family val="1"/>
      </rPr>
      <t>®</t>
    </r>
    <r>
      <rPr>
        <sz val="11"/>
        <color rgb="FF000000"/>
        <rFont val="Times New Roman"/>
        <family val="1"/>
      </rPr>
      <t xml:space="preserve">  Sanctioned Events</t>
    </r>
  </si>
  <si>
    <t>Two Va CVMA®  Sanctioned Events</t>
  </si>
  <si>
    <t>Alternate Requirements                                                                                                     CVMA®  Sanctioned Events</t>
  </si>
  <si>
    <t>25 Aug 20 CEB/Road Captain Meeting</t>
  </si>
  <si>
    <t>FM-25255</t>
  </si>
  <si>
    <t>Tereence "Darkside" Nagle</t>
  </si>
  <si>
    <t>KY1-1</t>
  </si>
  <si>
    <t>MD40-1</t>
  </si>
  <si>
    <t>FM-25439</t>
  </si>
  <si>
    <t>Harold "Nobody" Ring</t>
  </si>
  <si>
    <t>AUX-25255</t>
  </si>
  <si>
    <t>Andrea "Lightside" Nagle</t>
  </si>
  <si>
    <t>SUP-1106</t>
  </si>
  <si>
    <t>William "CAPT Crunch" Ortiz</t>
  </si>
  <si>
    <t>SAUX-1106</t>
  </si>
  <si>
    <t>Elianette "Roses" Robles</t>
  </si>
  <si>
    <t>MD 40-2</t>
  </si>
  <si>
    <t>WV 37-1</t>
  </si>
  <si>
    <t>WV 34-2</t>
  </si>
  <si>
    <t>19 Dec 20 Wreaths Across America</t>
  </si>
  <si>
    <t>19 Dec 20 Chapter Christmas Party (Cancelled)</t>
  </si>
  <si>
    <t>2021 RWP Mileage</t>
  </si>
  <si>
    <t>27-5</t>
  </si>
  <si>
    <t>27-6</t>
  </si>
  <si>
    <t>27-7</t>
  </si>
  <si>
    <t>27-8</t>
  </si>
  <si>
    <t>27-9</t>
  </si>
  <si>
    <t>27-10</t>
  </si>
  <si>
    <t>1 Jan 21 AL 28-2 Brass  Nuts Ride (Sanctioned)</t>
  </si>
  <si>
    <t>2 Jan 21 Chapter Ride</t>
  </si>
  <si>
    <t>29 Dec 20 CEB</t>
  </si>
  <si>
    <t>AL 28-2 Brass Nuts Ride (Sanctioned</t>
  </si>
  <si>
    <t>Chapter Ride to Smithfield VA</t>
  </si>
  <si>
    <t>3 Apr 21 DE 50-1 Veteran Clothing Drive Sanctioned)</t>
  </si>
  <si>
    <t>27 Mar 21 SC 34-1 Spring Run (Sanctioned)</t>
  </si>
  <si>
    <t>15-18 Apr 21 TN 18 State Meeting (Sanctionned)</t>
  </si>
  <si>
    <r>
      <t>17 Apr 21 AL 28-1 Spring Run</t>
    </r>
    <r>
      <rPr>
        <sz val="12"/>
        <color rgb="FF000000"/>
        <rFont val="Times New Roman"/>
        <family val="1"/>
      </rPr>
      <t xml:space="preserve"> (Sanctioned)</t>
    </r>
  </si>
  <si>
    <t>28 Mar 20 SC 34-3 Annual Veterans Support Ride  (Sanctioned)</t>
  </si>
  <si>
    <t>1 May 21 NC 15-6 Ride for Vets (Sanctioned)</t>
  </si>
  <si>
    <t>8 May 21 NC 15-5 13th Annual Benefit Ride Sanctioned)</t>
  </si>
  <si>
    <t>15 May 21 GA 25-6 4th Annual Dirty Birdie (Sanctioned)</t>
  </si>
  <si>
    <t>15 May TN 18-2 6th Annual Armed Forces Day (Sanctioned)</t>
  </si>
  <si>
    <t>27-29 May 21 Region 4 Ride to the Middle East Conflict Wall (Sanctioned)</t>
  </si>
  <si>
    <t>12 Jun 21 GA 25-8 5th Annual Ride 4 Life (Sanctioned)</t>
  </si>
  <si>
    <r>
      <t>21-27 June 2021 CVMA</t>
    </r>
    <r>
      <rPr>
        <vertAlign val="superscript"/>
        <sz val="12"/>
        <color rgb="FF000000"/>
        <rFont val="Times New Roman"/>
        <family val="1"/>
      </rPr>
      <t>®</t>
    </r>
    <r>
      <rPr>
        <sz val="12"/>
        <color rgb="FF000000"/>
        <rFont val="Times New Roman"/>
        <family val="1"/>
      </rPr>
      <t xml:space="preserve">  Nationals</t>
    </r>
  </si>
  <si>
    <t xml:space="preserve">10 Jul 21-NC 15-4 5th Annual Vets for Vets (Sanctioned) </t>
  </si>
  <si>
    <t>27-4 Blue Ridge Thunder  (21 Jul 21)</t>
  </si>
  <si>
    <t>4 Sept 21 KY 1-1 APR</t>
  </si>
  <si>
    <t xml:space="preserve">11 Sept 21 WV State Event 3rd Annual WV We Have Your Six Ride (Sanctioned) </t>
  </si>
  <si>
    <t xml:space="preserve">11 Sept 21 18-8 Call to Arms 2021 (Sanctioned) </t>
  </si>
  <si>
    <t>15-17 Oct 21 Region 2 Regionals</t>
  </si>
  <si>
    <t xml:space="preserve">27-2 Bull Run III </t>
  </si>
  <si>
    <t xml:space="preserve"> 27-3 Battlefield Bash </t>
  </si>
  <si>
    <t xml:space="preserve">VA State Meeting </t>
  </si>
  <si>
    <t>30 Jan 21 State CEB Meeting</t>
  </si>
  <si>
    <t>AUX-11848</t>
  </si>
  <si>
    <t>Karen "Happy Hippie" Headrick</t>
  </si>
  <si>
    <t>6 Feb 21 27-9 Meeting</t>
  </si>
  <si>
    <t>27-7 Meeting  27 Feb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</si>
</sst>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[$-409]d\-mmm\-yy;@"/>
  </numFmts>
  <fonts count="18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2"/>
      <color rgb="FF222222"/>
      <name val="Times New Roman"/>
      <family val="1"/>
    </font>
    <font>
      <sz val="12"/>
      <color theme="1"/>
      <name val="Times New Roman"/>
      <family val="1"/>
    </font>
    <font>
      <vertAlign val="superscript"/>
      <sz val="11"/>
      <color rgb="FF000000"/>
      <name val="Times New Roman"/>
      <family val="1"/>
    </font>
    <font>
      <vertAlign val="superscript"/>
      <sz val="12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FBD4B4"/>
        <bgColor rgb="FFFBD4B4"/>
      </patternFill>
    </fill>
    <fill>
      <patternFill patternType="solid">
        <fgColor rgb="FF92D050"/>
        <bgColor rgb="FF92D050"/>
      </patternFill>
    </fill>
    <fill>
      <patternFill patternType="solid">
        <fgColor rgb="FFEEECE1"/>
        <bgColor rgb="FFEEECE1"/>
      </patternFill>
    </fill>
    <fill>
      <patternFill patternType="solid">
        <fgColor rgb="FF4BACC6"/>
        <bgColor rgb="FF4BACC6"/>
      </patternFill>
    </fill>
    <fill>
      <patternFill patternType="solid">
        <fgColor rgb="FF0070C0"/>
        <bgColor rgb="FF0070C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9" tint="0.59999389629810485"/>
        <bgColor rgb="FF92D050"/>
      </patternFill>
    </fill>
    <fill>
      <patternFill patternType="solid">
        <fgColor theme="7" tint="0.59999389629810485"/>
        <bgColor rgb="FF92D050"/>
      </patternFill>
    </fill>
    <fill>
      <patternFill patternType="solid">
        <fgColor rgb="FF4BAC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rgb="FF4BACC6"/>
        <bgColor rgb="FFEEECE1"/>
      </patternFill>
    </fill>
  </fills>
  <borders count="1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3" fillId="0" borderId="0"/>
  </cellStyleXfs>
  <cellXfs count="46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14" borderId="0" xfId="0" applyFont="1" applyFill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8" fillId="0" borderId="25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5" borderId="31" xfId="2" applyFont="1" applyFill="1" applyBorder="1" applyAlignment="1">
      <alignment horizontal="center" textRotation="90" wrapText="1"/>
    </xf>
    <xf numFmtId="0" fontId="7" fillId="0" borderId="58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3" fillId="0" borderId="72" xfId="0" applyFont="1" applyBorder="1"/>
    <xf numFmtId="0" fontId="3" fillId="0" borderId="73" xfId="0" applyFont="1" applyBorder="1"/>
    <xf numFmtId="0" fontId="3" fillId="0" borderId="74" xfId="0" applyFont="1" applyBorder="1"/>
    <xf numFmtId="0" fontId="3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25" xfId="0" applyFont="1" applyBorder="1" applyAlignment="1">
      <alignment horizontal="center" wrapText="1"/>
    </xf>
    <xf numFmtId="0" fontId="8" fillId="0" borderId="33" xfId="0" applyFont="1" applyFill="1" applyBorder="1" applyAlignment="1">
      <alignment horizontal="left"/>
    </xf>
    <xf numFmtId="0" fontId="8" fillId="0" borderId="56" xfId="0" applyFont="1" applyFill="1" applyBorder="1"/>
    <xf numFmtId="165" fontId="8" fillId="0" borderId="43" xfId="0" applyNumberFormat="1" applyFont="1" applyFill="1" applyBorder="1"/>
    <xf numFmtId="165" fontId="8" fillId="0" borderId="25" xfId="0" applyNumberFormat="1" applyFont="1" applyFill="1" applyBorder="1"/>
    <xf numFmtId="0" fontId="3" fillId="0" borderId="0" xfId="0" applyFont="1" applyFill="1"/>
    <xf numFmtId="0" fontId="9" fillId="0" borderId="33" xfId="0" applyFont="1" applyFill="1" applyBorder="1"/>
    <xf numFmtId="15" fontId="8" fillId="0" borderId="33" xfId="0" applyNumberFormat="1" applyFont="1" applyFill="1" applyBorder="1" applyAlignment="1">
      <alignment horizontal="left" vertical="center"/>
    </xf>
    <xf numFmtId="15" fontId="8" fillId="0" borderId="33" xfId="0" applyNumberFormat="1" applyFont="1" applyFill="1" applyBorder="1"/>
    <xf numFmtId="15" fontId="8" fillId="0" borderId="33" xfId="0" applyNumberFormat="1" applyFont="1" applyFill="1" applyBorder="1" applyAlignment="1">
      <alignment horizontal="left"/>
    </xf>
    <xf numFmtId="0" fontId="9" fillId="0" borderId="51" xfId="0" applyFont="1" applyFill="1" applyBorder="1"/>
    <xf numFmtId="165" fontId="8" fillId="0" borderId="32" xfId="0" applyNumberFormat="1" applyFont="1" applyFill="1" applyBorder="1"/>
    <xf numFmtId="0" fontId="8" fillId="0" borderId="33" xfId="0" applyFont="1" applyFill="1" applyBorder="1"/>
    <xf numFmtId="0" fontId="8" fillId="0" borderId="18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8" fillId="0" borderId="18" xfId="0" applyFont="1" applyFill="1" applyBorder="1"/>
    <xf numFmtId="165" fontId="8" fillId="0" borderId="17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0" xfId="0" applyFont="1" applyFill="1"/>
    <xf numFmtId="0" fontId="8" fillId="0" borderId="21" xfId="0" applyFont="1" applyFill="1" applyBorder="1" applyAlignment="1">
      <alignment horizontal="left"/>
    </xf>
    <xf numFmtId="0" fontId="8" fillId="0" borderId="25" xfId="0" applyFont="1" applyFill="1" applyBorder="1"/>
    <xf numFmtId="15" fontId="8" fillId="0" borderId="19" xfId="0" applyNumberFormat="1" applyFont="1" applyFill="1" applyBorder="1"/>
    <xf numFmtId="0" fontId="8" fillId="0" borderId="25" xfId="0" applyFont="1" applyFill="1" applyBorder="1" applyAlignment="1">
      <alignment horizontal="left"/>
    </xf>
    <xf numFmtId="0" fontId="9" fillId="0" borderId="25" xfId="0" applyFont="1" applyFill="1" applyBorder="1"/>
    <xf numFmtId="165" fontId="8" fillId="0" borderId="25" xfId="0" applyNumberFormat="1" applyFont="1" applyFill="1" applyBorder="1" applyAlignment="1">
      <alignment horizontal="center"/>
    </xf>
    <xf numFmtId="0" fontId="8" fillId="0" borderId="51" xfId="0" applyFont="1" applyFill="1" applyBorder="1"/>
    <xf numFmtId="15" fontId="8" fillId="0" borderId="21" xfId="0" applyNumberFormat="1" applyFont="1" applyFill="1" applyBorder="1"/>
    <xf numFmtId="15" fontId="8" fillId="0" borderId="19" xfId="0" applyNumberFormat="1" applyFont="1" applyFill="1" applyBorder="1" applyAlignment="1">
      <alignment horizontal="left" vertical="center"/>
    </xf>
    <xf numFmtId="0" fontId="9" fillId="0" borderId="21" xfId="0" applyFont="1" applyFill="1" applyBorder="1"/>
    <xf numFmtId="0" fontId="8" fillId="0" borderId="36" xfId="0" applyFont="1" applyFill="1" applyBorder="1"/>
    <xf numFmtId="0" fontId="8" fillId="0" borderId="35" xfId="0" applyFont="1" applyFill="1" applyBorder="1"/>
    <xf numFmtId="0" fontId="9" fillId="0" borderId="25" xfId="1" applyFont="1" applyFill="1" applyBorder="1"/>
    <xf numFmtId="0" fontId="9" fillId="0" borderId="29" xfId="0" applyFont="1" applyFill="1" applyBorder="1"/>
    <xf numFmtId="0" fontId="8" fillId="0" borderId="32" xfId="0" applyFont="1" applyFill="1" applyBorder="1"/>
    <xf numFmtId="15" fontId="8" fillId="0" borderId="21" xfId="0" applyNumberFormat="1" applyFont="1" applyFill="1" applyBorder="1" applyAlignment="1">
      <alignment horizontal="left" vertical="center"/>
    </xf>
    <xf numFmtId="15" fontId="8" fillId="0" borderId="32" xfId="0" applyNumberFormat="1" applyFont="1" applyFill="1" applyBorder="1" applyAlignment="1">
      <alignment horizontal="left" vertical="center"/>
    </xf>
    <xf numFmtId="0" fontId="8" fillId="0" borderId="25" xfId="0" applyFont="1" applyFill="1" applyBorder="1" applyAlignment="1" applyProtection="1">
      <alignment horizontal="left"/>
      <protection locked="0"/>
    </xf>
    <xf numFmtId="0" fontId="9" fillId="0" borderId="28" xfId="0" applyFont="1" applyFill="1" applyBorder="1"/>
    <xf numFmtId="0" fontId="8" fillId="0" borderId="25" xfId="0" applyFont="1" applyFill="1" applyBorder="1" applyAlignment="1">
      <alignment horizontal="right"/>
    </xf>
    <xf numFmtId="0" fontId="9" fillId="0" borderId="25" xfId="0" applyFont="1" applyFill="1" applyBorder="1" applyAlignment="1">
      <alignment horizontal="right"/>
    </xf>
    <xf numFmtId="0" fontId="9" fillId="0" borderId="25" xfId="1" quotePrefix="1" applyFont="1" applyFill="1" applyBorder="1"/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0" fillId="0" borderId="25" xfId="0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15" fontId="8" fillId="0" borderId="0" xfId="0" applyNumberFormat="1" applyFont="1" applyFill="1" applyBorder="1" applyAlignment="1">
      <alignment horizontal="left" vertical="center"/>
    </xf>
    <xf numFmtId="0" fontId="8" fillId="0" borderId="33" xfId="0" applyFont="1" applyBorder="1"/>
    <xf numFmtId="14" fontId="0" fillId="0" borderId="25" xfId="0" applyNumberForma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8" fillId="0" borderId="0" xfId="0" applyFont="1" applyFill="1" applyBorder="1"/>
    <xf numFmtId="164" fontId="8" fillId="0" borderId="25" xfId="0" applyNumberFormat="1" applyFont="1" applyFill="1" applyBorder="1"/>
    <xf numFmtId="0" fontId="8" fillId="0" borderId="0" xfId="0" applyFont="1" applyBorder="1"/>
    <xf numFmtId="15" fontId="8" fillId="0" borderId="0" xfId="3" applyNumberFormat="1" applyFont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top"/>
    </xf>
    <xf numFmtId="165" fontId="8" fillId="0" borderId="36" xfId="0" applyNumberFormat="1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8" fillId="0" borderId="46" xfId="0" applyFont="1" applyFill="1" applyBorder="1"/>
    <xf numFmtId="165" fontId="8" fillId="0" borderId="36" xfId="0" applyNumberFormat="1" applyFont="1" applyFill="1" applyBorder="1" applyAlignment="1">
      <alignment horizontal="center" vertical="top"/>
    </xf>
    <xf numFmtId="165" fontId="8" fillId="0" borderId="43" xfId="0" applyNumberFormat="1" applyFont="1" applyFill="1" applyBorder="1" applyAlignment="1">
      <alignment horizontal="center" vertical="top"/>
    </xf>
    <xf numFmtId="165" fontId="8" fillId="0" borderId="38" xfId="0" applyNumberFormat="1" applyFont="1" applyFill="1" applyBorder="1" applyAlignment="1">
      <alignment horizontal="center" vertical="top"/>
    </xf>
    <xf numFmtId="0" fontId="8" fillId="0" borderId="51" xfId="0" applyFont="1" applyBorder="1"/>
    <xf numFmtId="15" fontId="8" fillId="0" borderId="51" xfId="3" applyNumberFormat="1" applyFont="1" applyBorder="1" applyAlignment="1">
      <alignment horizontal="left" vertical="center"/>
    </xf>
    <xf numFmtId="0" fontId="8" fillId="0" borderId="25" xfId="0" applyNumberFormat="1" applyFont="1" applyFill="1" applyBorder="1"/>
    <xf numFmtId="0" fontId="8" fillId="0" borderId="55" xfId="0" applyFont="1" applyFill="1" applyBorder="1"/>
    <xf numFmtId="0" fontId="8" fillId="0" borderId="82" xfId="0" applyFont="1" applyFill="1" applyBorder="1"/>
    <xf numFmtId="0" fontId="8" fillId="0" borderId="79" xfId="0" applyFont="1" applyFill="1" applyBorder="1"/>
    <xf numFmtId="0" fontId="3" fillId="0" borderId="40" xfId="0" applyFont="1" applyBorder="1" applyAlignment="1">
      <alignment horizontal="center"/>
    </xf>
    <xf numFmtId="0" fontId="8" fillId="0" borderId="83" xfId="0" applyFont="1" applyBorder="1"/>
    <xf numFmtId="0" fontId="9" fillId="0" borderId="33" xfId="0" applyFont="1" applyFill="1" applyBorder="1" applyAlignment="1">
      <alignment horizontal="left"/>
    </xf>
    <xf numFmtId="0" fontId="9" fillId="0" borderId="35" xfId="0" applyFont="1" applyFill="1" applyBorder="1"/>
    <xf numFmtId="0" fontId="9" fillId="0" borderId="33" xfId="1" applyFont="1" applyFill="1" applyBorder="1"/>
    <xf numFmtId="0" fontId="9" fillId="0" borderId="35" xfId="1" applyFont="1" applyFill="1" applyBorder="1"/>
    <xf numFmtId="0" fontId="9" fillId="0" borderId="54" xfId="1" quotePrefix="1" applyFont="1" applyFill="1" applyBorder="1"/>
    <xf numFmtId="0" fontId="8" fillId="4" borderId="90" xfId="2" applyFont="1" applyFill="1" applyBorder="1" applyAlignment="1">
      <alignment horizontal="center" textRotation="90" wrapText="1"/>
    </xf>
    <xf numFmtId="0" fontId="8" fillId="0" borderId="44" xfId="0" applyFont="1" applyFill="1" applyBorder="1"/>
    <xf numFmtId="15" fontId="8" fillId="0" borderId="33" xfId="3" applyNumberFormat="1" applyFont="1" applyBorder="1" applyAlignment="1">
      <alignment horizontal="left" vertical="center"/>
    </xf>
    <xf numFmtId="0" fontId="8" fillId="0" borderId="33" xfId="3" applyFont="1" applyBorder="1" applyAlignment="1">
      <alignment horizontal="left"/>
    </xf>
    <xf numFmtId="0" fontId="0" fillId="0" borderId="25" xfId="0" applyFill="1" applyBorder="1" applyAlignment="1">
      <alignment horizontal="center" vertical="top" wrapText="1"/>
    </xf>
    <xf numFmtId="0" fontId="0" fillId="0" borderId="25" xfId="0" applyBorder="1"/>
    <xf numFmtId="0" fontId="6" fillId="7" borderId="52" xfId="0" applyFont="1" applyFill="1" applyBorder="1" applyAlignment="1">
      <alignment horizontal="center" wrapText="1"/>
    </xf>
    <xf numFmtId="0" fontId="9" fillId="0" borderId="91" xfId="0" applyFont="1" applyFill="1" applyBorder="1" applyAlignment="1">
      <alignment horizontal="left" wrapText="1"/>
    </xf>
    <xf numFmtId="0" fontId="8" fillId="0" borderId="91" xfId="0" applyFont="1" applyFill="1" applyBorder="1" applyAlignment="1">
      <alignment wrapText="1"/>
    </xf>
    <xf numFmtId="0" fontId="8" fillId="0" borderId="56" xfId="0" applyFont="1" applyBorder="1" applyAlignment="1">
      <alignment wrapText="1"/>
    </xf>
    <xf numFmtId="0" fontId="9" fillId="0" borderId="91" xfId="0" applyFont="1" applyFill="1" applyBorder="1" applyAlignment="1">
      <alignment wrapText="1"/>
    </xf>
    <xf numFmtId="0" fontId="9" fillId="0" borderId="56" xfId="0" applyFont="1" applyFill="1" applyBorder="1" applyAlignment="1">
      <alignment wrapText="1"/>
    </xf>
    <xf numFmtId="0" fontId="9" fillId="0" borderId="56" xfId="1" applyFont="1" applyFill="1" applyBorder="1" applyAlignment="1">
      <alignment wrapText="1"/>
    </xf>
    <xf numFmtId="0" fontId="9" fillId="0" borderId="67" xfId="1" quotePrefix="1" applyFont="1" applyFill="1" applyBorder="1" applyAlignment="1">
      <alignment wrapText="1"/>
    </xf>
    <xf numFmtId="0" fontId="9" fillId="0" borderId="56" xfId="1" quotePrefix="1" applyFont="1" applyFill="1" applyBorder="1" applyAlignment="1">
      <alignment wrapText="1"/>
    </xf>
    <xf numFmtId="0" fontId="8" fillId="0" borderId="56" xfId="0" applyFont="1" applyFill="1" applyBorder="1" applyAlignment="1">
      <alignment wrapText="1"/>
    </xf>
    <xf numFmtId="0" fontId="9" fillId="0" borderId="44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8" fillId="16" borderId="33" xfId="0" applyFont="1" applyFill="1" applyBorder="1" applyAlignment="1">
      <alignment horizontal="left"/>
    </xf>
    <xf numFmtId="0" fontId="8" fillId="16" borderId="91" xfId="0" applyFont="1" applyFill="1" applyBorder="1" applyAlignment="1">
      <alignment wrapText="1"/>
    </xf>
    <xf numFmtId="15" fontId="8" fillId="16" borderId="33" xfId="0" applyNumberFormat="1" applyFont="1" applyFill="1" applyBorder="1"/>
    <xf numFmtId="0" fontId="9" fillId="16" borderId="91" xfId="0" applyFont="1" applyFill="1" applyBorder="1" applyAlignment="1">
      <alignment wrapText="1"/>
    </xf>
    <xf numFmtId="15" fontId="8" fillId="16" borderId="54" xfId="0" applyNumberFormat="1" applyFont="1" applyFill="1" applyBorder="1" applyAlignment="1">
      <alignment horizontal="left" vertical="center"/>
    </xf>
    <xf numFmtId="15" fontId="8" fillId="16" borderId="33" xfId="0" applyNumberFormat="1" applyFont="1" applyFill="1" applyBorder="1" applyAlignment="1">
      <alignment horizontal="left" vertical="center"/>
    </xf>
    <xf numFmtId="0" fontId="9" fillId="16" borderId="56" xfId="0" applyFont="1" applyFill="1" applyBorder="1" applyAlignment="1">
      <alignment wrapText="1"/>
    </xf>
    <xf numFmtId="0" fontId="9" fillId="16" borderId="33" xfId="0" applyFont="1" applyFill="1" applyBorder="1"/>
    <xf numFmtId="0" fontId="9" fillId="16" borderId="56" xfId="1" applyFont="1" applyFill="1" applyBorder="1" applyAlignment="1">
      <alignment wrapText="1"/>
    </xf>
    <xf numFmtId="0" fontId="8" fillId="16" borderId="56" xfId="0" applyFont="1" applyFill="1" applyBorder="1" applyAlignment="1">
      <alignment wrapText="1"/>
    </xf>
    <xf numFmtId="0" fontId="8" fillId="16" borderId="33" xfId="0" applyFont="1" applyFill="1" applyBorder="1"/>
    <xf numFmtId="0" fontId="8" fillId="0" borderId="25" xfId="3" applyFont="1" applyFill="1" applyBorder="1" applyAlignment="1">
      <alignment horizontal="left"/>
    </xf>
    <xf numFmtId="165" fontId="8" fillId="0" borderId="80" xfId="0" applyNumberFormat="1" applyFont="1" applyFill="1" applyBorder="1"/>
    <xf numFmtId="0" fontId="9" fillId="0" borderId="32" xfId="0" applyFont="1" applyFill="1" applyBorder="1" applyAlignment="1">
      <alignment horizontal="center"/>
    </xf>
    <xf numFmtId="15" fontId="8" fillId="0" borderId="36" xfId="0" applyNumberFormat="1" applyFont="1" applyFill="1" applyBorder="1" applyAlignment="1">
      <alignment horizontal="left" vertical="center"/>
    </xf>
    <xf numFmtId="0" fontId="8" fillId="0" borderId="34" xfId="0" applyFont="1" applyFill="1" applyBorder="1"/>
    <xf numFmtId="15" fontId="8" fillId="0" borderId="25" xfId="3" applyNumberFormat="1" applyFont="1" applyFill="1" applyBorder="1" applyAlignment="1">
      <alignment horizontal="left" vertical="center"/>
    </xf>
    <xf numFmtId="15" fontId="8" fillId="0" borderId="29" xfId="3" applyNumberFormat="1" applyFont="1" applyFill="1" applyBorder="1" applyAlignment="1">
      <alignment horizontal="left" vertical="center"/>
    </xf>
    <xf numFmtId="0" fontId="8" fillId="0" borderId="28" xfId="0" applyFont="1" applyFill="1" applyBorder="1"/>
    <xf numFmtId="0" fontId="14" fillId="0" borderId="0" xfId="0" applyFont="1" applyFill="1"/>
    <xf numFmtId="165" fontId="8" fillId="0" borderId="85" xfId="0" applyNumberFormat="1" applyFont="1" applyFill="1" applyBorder="1" applyAlignment="1">
      <alignment horizontal="center"/>
    </xf>
    <xf numFmtId="165" fontId="8" fillId="0" borderId="84" xfId="0" applyNumberFormat="1" applyFont="1" applyFill="1" applyBorder="1" applyAlignment="1">
      <alignment horizontal="center"/>
    </xf>
    <xf numFmtId="165" fontId="8" fillId="0" borderId="86" xfId="0" applyNumberFormat="1" applyFont="1" applyFill="1" applyBorder="1" applyAlignment="1">
      <alignment horizontal="center"/>
    </xf>
    <xf numFmtId="15" fontId="8" fillId="0" borderId="87" xfId="3" applyNumberFormat="1" applyFont="1" applyBorder="1" applyAlignment="1">
      <alignment horizontal="center" vertical="center"/>
    </xf>
    <xf numFmtId="165" fontId="8" fillId="0" borderId="31" xfId="0" applyNumberFormat="1" applyFont="1" applyFill="1" applyBorder="1" applyAlignment="1">
      <alignment horizontal="center"/>
    </xf>
    <xf numFmtId="15" fontId="8" fillId="0" borderId="88" xfId="3" applyNumberFormat="1" applyFont="1" applyBorder="1" applyAlignment="1">
      <alignment horizontal="center" vertical="center"/>
    </xf>
    <xf numFmtId="15" fontId="8" fillId="0" borderId="36" xfId="3" applyNumberFormat="1" applyFont="1" applyBorder="1" applyAlignment="1">
      <alignment horizontal="center" vertical="center"/>
    </xf>
    <xf numFmtId="165" fontId="8" fillId="0" borderId="17" xfId="0" applyNumberFormat="1" applyFont="1" applyFill="1" applyBorder="1" applyAlignment="1">
      <alignment horizontal="center" vertical="top"/>
    </xf>
    <xf numFmtId="165" fontId="8" fillId="0" borderId="18" xfId="0" applyNumberFormat="1" applyFont="1" applyFill="1" applyBorder="1" applyAlignment="1">
      <alignment horizontal="center" vertical="top"/>
    </xf>
    <xf numFmtId="165" fontId="8" fillId="0" borderId="25" xfId="0" applyNumberFormat="1" applyFont="1" applyFill="1" applyBorder="1" applyAlignment="1">
      <alignment horizontal="center" vertical="top"/>
    </xf>
    <xf numFmtId="165" fontId="8" fillId="0" borderId="42" xfId="0" applyNumberFormat="1" applyFont="1" applyFill="1" applyBorder="1" applyAlignment="1">
      <alignment horizontal="center" vertical="top"/>
    </xf>
    <xf numFmtId="165" fontId="8" fillId="0" borderId="19" xfId="0" applyNumberFormat="1" applyFont="1" applyFill="1" applyBorder="1" applyAlignment="1">
      <alignment horizontal="center" vertical="top"/>
    </xf>
    <xf numFmtId="165" fontId="8" fillId="0" borderId="21" xfId="0" applyNumberFormat="1" applyFont="1" applyFill="1" applyBorder="1" applyAlignment="1">
      <alignment horizontal="center" vertical="top"/>
    </xf>
    <xf numFmtId="165" fontId="8" fillId="0" borderId="20" xfId="0" applyNumberFormat="1" applyFont="1" applyFill="1" applyBorder="1" applyAlignment="1">
      <alignment horizontal="center" vertical="top"/>
    </xf>
    <xf numFmtId="165" fontId="8" fillId="0" borderId="28" xfId="0" applyNumberFormat="1" applyFont="1" applyFill="1" applyBorder="1" applyAlignment="1">
      <alignment horizontal="center" vertical="top"/>
    </xf>
    <xf numFmtId="165" fontId="8" fillId="0" borderId="33" xfId="0" applyNumberFormat="1" applyFont="1" applyFill="1" applyBorder="1" applyAlignment="1">
      <alignment horizontal="center" vertical="top"/>
    </xf>
    <xf numFmtId="165" fontId="8" fillId="0" borderId="29" xfId="0" applyNumberFormat="1" applyFont="1" applyFill="1" applyBorder="1" applyAlignment="1">
      <alignment horizontal="center" vertical="top"/>
    </xf>
    <xf numFmtId="165" fontId="8" fillId="0" borderId="0" xfId="0" applyNumberFormat="1" applyFont="1" applyFill="1" applyBorder="1" applyAlignment="1">
      <alignment horizontal="center" vertical="top"/>
    </xf>
    <xf numFmtId="165" fontId="8" fillId="0" borderId="35" xfId="0" applyNumberFormat="1" applyFont="1" applyFill="1" applyBorder="1" applyAlignment="1">
      <alignment horizontal="center" vertical="top"/>
    </xf>
    <xf numFmtId="165" fontId="8" fillId="0" borderId="51" xfId="0" applyNumberFormat="1" applyFont="1" applyFill="1" applyBorder="1" applyAlignment="1">
      <alignment horizontal="center" vertical="top"/>
    </xf>
    <xf numFmtId="165" fontId="8" fillId="0" borderId="32" xfId="0" applyNumberFormat="1" applyFont="1" applyFill="1" applyBorder="1" applyAlignment="1">
      <alignment horizontal="center" vertical="top"/>
    </xf>
    <xf numFmtId="165" fontId="8" fillId="0" borderId="79" xfId="0" applyNumberFormat="1" applyFont="1" applyFill="1" applyBorder="1" applyAlignment="1">
      <alignment horizontal="center" vertical="top"/>
    </xf>
    <xf numFmtId="165" fontId="8" fillId="0" borderId="22" xfId="0" applyNumberFormat="1" applyFont="1" applyFill="1" applyBorder="1" applyAlignment="1">
      <alignment horizontal="center" vertical="top"/>
    </xf>
    <xf numFmtId="165" fontId="3" fillId="0" borderId="43" xfId="0" applyNumberFormat="1" applyFont="1" applyFill="1" applyBorder="1" applyAlignment="1">
      <alignment horizontal="center" vertical="top"/>
    </xf>
    <xf numFmtId="165" fontId="3" fillId="0" borderId="25" xfId="0" applyNumberFormat="1" applyFont="1" applyFill="1" applyBorder="1" applyAlignment="1">
      <alignment horizontal="center" vertical="top"/>
    </xf>
    <xf numFmtId="165" fontId="3" fillId="0" borderId="33" xfId="0" applyNumberFormat="1" applyFont="1" applyFill="1" applyBorder="1" applyAlignment="1">
      <alignment horizontal="center" vertical="top"/>
    </xf>
    <xf numFmtId="165" fontId="8" fillId="0" borderId="26" xfId="0" applyNumberFormat="1" applyFont="1" applyFill="1" applyBorder="1" applyAlignment="1">
      <alignment horizontal="center" vertical="top"/>
    </xf>
    <xf numFmtId="165" fontId="8" fillId="0" borderId="30" xfId="0" applyNumberFormat="1" applyFont="1" applyFill="1" applyBorder="1" applyAlignment="1">
      <alignment horizontal="center" vertical="top"/>
    </xf>
    <xf numFmtId="165" fontId="8" fillId="0" borderId="57" xfId="0" applyNumberFormat="1" applyFont="1" applyFill="1" applyBorder="1" applyAlignment="1">
      <alignment horizontal="center" vertical="top"/>
    </xf>
    <xf numFmtId="165" fontId="8" fillId="0" borderId="37" xfId="0" applyNumberFormat="1" applyFont="1" applyFill="1" applyBorder="1" applyAlignment="1">
      <alignment horizontal="center" vertical="top"/>
    </xf>
    <xf numFmtId="165" fontId="8" fillId="0" borderId="37" xfId="3" applyNumberFormat="1" applyFont="1" applyFill="1" applyBorder="1" applyAlignment="1">
      <alignment horizontal="center" vertical="top"/>
    </xf>
    <xf numFmtId="165" fontId="8" fillId="0" borderId="29" xfId="3" applyNumberFormat="1" applyFont="1" applyFill="1" applyBorder="1" applyAlignment="1">
      <alignment horizontal="center" vertical="top"/>
    </xf>
    <xf numFmtId="165" fontId="8" fillId="0" borderId="29" xfId="0" applyNumberFormat="1" applyFont="1" applyBorder="1" applyAlignment="1">
      <alignment horizontal="center" vertical="top"/>
    </xf>
    <xf numFmtId="165" fontId="8" fillId="0" borderId="36" xfId="3" applyNumberFormat="1" applyFont="1" applyFill="1" applyBorder="1" applyAlignment="1">
      <alignment horizontal="center" vertical="top"/>
    </xf>
    <xf numFmtId="165" fontId="8" fillId="0" borderId="25" xfId="3" applyNumberFormat="1" applyFont="1" applyFill="1" applyBorder="1" applyAlignment="1">
      <alignment horizontal="center" vertical="top"/>
    </xf>
    <xf numFmtId="165" fontId="8" fillId="0" borderId="25" xfId="0" applyNumberFormat="1" applyFont="1" applyBorder="1" applyAlignment="1">
      <alignment horizontal="center" vertical="top"/>
    </xf>
    <xf numFmtId="165" fontId="8" fillId="0" borderId="38" xfId="3" applyNumberFormat="1" applyFont="1" applyFill="1" applyBorder="1" applyAlignment="1">
      <alignment horizontal="center" vertical="top"/>
    </xf>
    <xf numFmtId="165" fontId="8" fillId="0" borderId="32" xfId="3" applyNumberFormat="1" applyFont="1" applyFill="1" applyBorder="1" applyAlignment="1">
      <alignment horizontal="center" vertical="top"/>
    </xf>
    <xf numFmtId="165" fontId="8" fillId="0" borderId="54" xfId="0" applyNumberFormat="1" applyFont="1" applyFill="1" applyBorder="1" applyAlignment="1">
      <alignment horizontal="center" vertical="top"/>
    </xf>
    <xf numFmtId="165" fontId="8" fillId="0" borderId="32" xfId="0" applyNumberFormat="1" applyFont="1" applyBorder="1" applyAlignment="1">
      <alignment horizontal="center" vertical="top"/>
    </xf>
    <xf numFmtId="0" fontId="8" fillId="0" borderId="97" xfId="0" applyFont="1" applyFill="1" applyBorder="1"/>
    <xf numFmtId="0" fontId="8" fillId="0" borderId="98" xfId="0" applyFont="1" applyFill="1" applyBorder="1" applyAlignment="1">
      <alignment horizontal="left"/>
    </xf>
    <xf numFmtId="165" fontId="8" fillId="0" borderId="99" xfId="0" applyNumberFormat="1" applyFont="1" applyFill="1" applyBorder="1" applyAlignment="1">
      <alignment horizontal="center"/>
    </xf>
    <xf numFmtId="165" fontId="8" fillId="0" borderId="100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5" fillId="0" borderId="25" xfId="0" applyFont="1" applyFill="1" applyBorder="1"/>
    <xf numFmtId="0" fontId="8" fillId="16" borderId="25" xfId="0" applyFont="1" applyFill="1" applyBorder="1"/>
    <xf numFmtId="0" fontId="15" fillId="0" borderId="0" xfId="0" applyFont="1" applyFill="1" applyBorder="1"/>
    <xf numFmtId="0" fontId="15" fillId="0" borderId="56" xfId="0" applyFont="1" applyFill="1" applyBorder="1"/>
    <xf numFmtId="0" fontId="8" fillId="0" borderId="101" xfId="0" applyFont="1" applyFill="1" applyBorder="1"/>
    <xf numFmtId="0" fontId="9" fillId="0" borderId="56" xfId="0" applyFont="1" applyFill="1" applyBorder="1"/>
    <xf numFmtId="0" fontId="8" fillId="0" borderId="92" xfId="0" applyFont="1" applyFill="1" applyBorder="1"/>
    <xf numFmtId="0" fontId="8" fillId="0" borderId="96" xfId="0" applyFont="1" applyFill="1" applyBorder="1"/>
    <xf numFmtId="0" fontId="11" fillId="0" borderId="32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/>
    </xf>
    <xf numFmtId="165" fontId="8" fillId="0" borderId="26" xfId="0" applyNumberFormat="1" applyFont="1" applyFill="1" applyBorder="1" applyAlignment="1">
      <alignment horizontal="center"/>
    </xf>
    <xf numFmtId="0" fontId="15" fillId="0" borderId="51" xfId="0" applyFont="1" applyFill="1" applyBorder="1"/>
    <xf numFmtId="0" fontId="1" fillId="0" borderId="25" xfId="0" applyFont="1" applyBorder="1" applyAlignment="1">
      <alignment wrapText="1"/>
    </xf>
    <xf numFmtId="0" fontId="1" fillId="0" borderId="20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/>
    </xf>
    <xf numFmtId="165" fontId="8" fillId="0" borderId="99" xfId="0" applyNumberFormat="1" applyFont="1" applyFill="1" applyBorder="1" applyAlignment="1">
      <alignment horizontal="center" vertical="top"/>
    </xf>
    <xf numFmtId="165" fontId="8" fillId="0" borderId="94" xfId="0" applyNumberFormat="1" applyFont="1" applyFill="1" applyBorder="1" applyAlignment="1">
      <alignment horizontal="center" vertical="top"/>
    </xf>
    <xf numFmtId="165" fontId="8" fillId="0" borderId="102" xfId="0" applyNumberFormat="1" applyFont="1" applyFill="1" applyBorder="1" applyAlignment="1">
      <alignment horizontal="center" vertical="top"/>
    </xf>
    <xf numFmtId="0" fontId="8" fillId="0" borderId="32" xfId="0" applyNumberFormat="1" applyFont="1" applyFill="1" applyBorder="1"/>
    <xf numFmtId="0" fontId="8" fillId="0" borderId="32" xfId="0" applyFont="1" applyFill="1" applyBorder="1" applyAlignment="1">
      <alignment horizontal="right"/>
    </xf>
    <xf numFmtId="0" fontId="9" fillId="0" borderId="32" xfId="0" applyFont="1" applyFill="1" applyBorder="1"/>
    <xf numFmtId="0" fontId="9" fillId="0" borderId="32" xfId="0" applyFont="1" applyFill="1" applyBorder="1" applyAlignment="1">
      <alignment horizontal="right"/>
    </xf>
    <xf numFmtId="0" fontId="8" fillId="0" borderId="67" xfId="0" applyFont="1" applyFill="1" applyBorder="1"/>
    <xf numFmtId="165" fontId="8" fillId="0" borderId="104" xfId="0" applyNumberFormat="1" applyFont="1" applyFill="1" applyBorder="1" applyAlignment="1">
      <alignment horizontal="center"/>
    </xf>
    <xf numFmtId="0" fontId="1" fillId="0" borderId="0" xfId="0" applyFont="1" applyFill="1" applyBorder="1"/>
    <xf numFmtId="15" fontId="8" fillId="0" borderId="102" xfId="0" applyNumberFormat="1" applyFont="1" applyFill="1" applyBorder="1" applyAlignment="1">
      <alignment horizontal="left" vertical="center"/>
    </xf>
    <xf numFmtId="165" fontId="8" fillId="0" borderId="94" xfId="0" applyNumberFormat="1" applyFont="1" applyFill="1" applyBorder="1" applyAlignment="1">
      <alignment horizontal="center"/>
    </xf>
    <xf numFmtId="165" fontId="8" fillId="0" borderId="106" xfId="0" applyNumberFormat="1" applyFont="1" applyFill="1" applyBorder="1" applyAlignment="1">
      <alignment horizontal="center"/>
    </xf>
    <xf numFmtId="165" fontId="8" fillId="0" borderId="105" xfId="0" applyNumberFormat="1" applyFont="1" applyFill="1" applyBorder="1" applyAlignment="1">
      <alignment horizontal="center" vertical="top"/>
    </xf>
    <xf numFmtId="0" fontId="8" fillId="16" borderId="56" xfId="0" applyFont="1" applyFill="1" applyBorder="1"/>
    <xf numFmtId="0" fontId="8" fillId="16" borderId="101" xfId="0" applyFont="1" applyFill="1" applyBorder="1"/>
    <xf numFmtId="0" fontId="9" fillId="16" borderId="56" xfId="0" applyFont="1" applyFill="1" applyBorder="1"/>
    <xf numFmtId="165" fontId="8" fillId="0" borderId="103" xfId="0" applyNumberFormat="1" applyFont="1" applyFill="1" applyBorder="1" applyAlignment="1">
      <alignment horizontal="center" vertical="top"/>
    </xf>
    <xf numFmtId="0" fontId="8" fillId="0" borderId="43" xfId="0" applyNumberFormat="1" applyFont="1" applyFill="1" applyBorder="1"/>
    <xf numFmtId="0" fontId="8" fillId="4" borderId="89" xfId="2" applyNumberFormat="1" applyFont="1" applyFill="1" applyBorder="1" applyAlignment="1">
      <alignment horizontal="center" textRotation="90" wrapText="1"/>
    </xf>
    <xf numFmtId="0" fontId="8" fillId="0" borderId="43" xfId="0" applyNumberFormat="1" applyFont="1" applyFill="1" applyBorder="1" applyAlignment="1">
      <alignment horizontal="right"/>
    </xf>
    <xf numFmtId="0" fontId="8" fillId="0" borderId="80" xfId="0" applyNumberFormat="1" applyFont="1" applyFill="1" applyBorder="1" applyAlignment="1">
      <alignment horizontal="right"/>
    </xf>
    <xf numFmtId="0" fontId="1" fillId="0" borderId="0" xfId="0" applyNumberFormat="1" applyFont="1" applyFill="1"/>
    <xf numFmtId="0" fontId="1" fillId="0" borderId="0" xfId="0" applyNumberFormat="1" applyFont="1"/>
    <xf numFmtId="165" fontId="8" fillId="0" borderId="29" xfId="0" applyNumberFormat="1" applyFont="1" applyBorder="1" applyAlignment="1">
      <alignment horizontal="center"/>
    </xf>
    <xf numFmtId="165" fontId="8" fillId="0" borderId="103" xfId="0" applyNumberFormat="1" applyFont="1" applyFill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0" fontId="9" fillId="0" borderId="79" xfId="0" applyFont="1" applyFill="1" applyBorder="1"/>
    <xf numFmtId="165" fontId="8" fillId="0" borderId="107" xfId="0" applyNumberFormat="1" applyFont="1" applyFill="1" applyBorder="1" applyAlignment="1">
      <alignment horizontal="center"/>
    </xf>
    <xf numFmtId="165" fontId="8" fillId="0" borderId="93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94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15" fontId="8" fillId="0" borderId="37" xfId="3" applyNumberFormat="1" applyFont="1" applyFill="1" applyBorder="1" applyAlignment="1">
      <alignment horizontal="center" vertical="center"/>
    </xf>
    <xf numFmtId="15" fontId="8" fillId="0" borderId="29" xfId="3" applyNumberFormat="1" applyFont="1" applyFill="1" applyBorder="1" applyAlignment="1">
      <alignment horizontal="center" vertical="center"/>
    </xf>
    <xf numFmtId="15" fontId="8" fillId="0" borderId="36" xfId="3" applyNumberFormat="1" applyFont="1" applyFill="1" applyBorder="1" applyAlignment="1">
      <alignment horizontal="center" vertical="center"/>
    </xf>
    <xf numFmtId="15" fontId="8" fillId="0" borderId="25" xfId="3" applyNumberFormat="1" applyFont="1" applyFill="1" applyBorder="1" applyAlignment="1">
      <alignment horizontal="center" vertical="center"/>
    </xf>
    <xf numFmtId="15" fontId="8" fillId="0" borderId="38" xfId="3" applyNumberFormat="1" applyFont="1" applyFill="1" applyBorder="1" applyAlignment="1">
      <alignment horizontal="center" vertical="center"/>
    </xf>
    <xf numFmtId="15" fontId="8" fillId="0" borderId="32" xfId="3" applyNumberFormat="1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5" fontId="8" fillId="16" borderId="44" xfId="0" applyNumberFormat="1" applyFont="1" applyFill="1" applyBorder="1" applyAlignment="1">
      <alignment horizontal="left" vertical="center"/>
    </xf>
    <xf numFmtId="0" fontId="15" fillId="0" borderId="51" xfId="0" applyFont="1" applyBorder="1"/>
    <xf numFmtId="0" fontId="8" fillId="0" borderId="34" xfId="0" applyFont="1" applyFill="1" applyBorder="1" applyAlignment="1">
      <alignment horizontal="left"/>
    </xf>
    <xf numFmtId="0" fontId="8" fillId="0" borderId="108" xfId="0" applyFont="1" applyFill="1" applyBorder="1"/>
    <xf numFmtId="165" fontId="8" fillId="0" borderId="110" xfId="0" applyNumberFormat="1" applyFont="1" applyFill="1" applyBorder="1" applyAlignment="1">
      <alignment horizontal="center" vertical="top"/>
    </xf>
    <xf numFmtId="0" fontId="8" fillId="0" borderId="111" xfId="0" applyFont="1" applyFill="1" applyBorder="1"/>
    <xf numFmtId="0" fontId="8" fillId="0" borderId="84" xfId="0" applyFont="1" applyFill="1" applyBorder="1"/>
    <xf numFmtId="0" fontId="8" fillId="0" borderId="112" xfId="0" applyFont="1" applyFill="1" applyBorder="1"/>
    <xf numFmtId="0" fontId="8" fillId="0" borderId="109" xfId="0" applyFont="1" applyFill="1" applyBorder="1"/>
    <xf numFmtId="0" fontId="8" fillId="0" borderId="106" xfId="0" applyFont="1" applyFill="1" applyBorder="1"/>
    <xf numFmtId="0" fontId="8" fillId="0" borderId="113" xfId="0" applyFont="1" applyFill="1" applyBorder="1"/>
    <xf numFmtId="0" fontId="9" fillId="16" borderId="25" xfId="0" applyFont="1" applyFill="1" applyBorder="1"/>
    <xf numFmtId="0" fontId="9" fillId="16" borderId="25" xfId="1" applyFont="1" applyFill="1" applyBorder="1"/>
    <xf numFmtId="0" fontId="9" fillId="16" borderId="35" xfId="0" applyFont="1" applyFill="1" applyBorder="1"/>
    <xf numFmtId="0" fontId="0" fillId="0" borderId="25" xfId="0" applyBorder="1" applyAlignment="1">
      <alignment vertical="top"/>
    </xf>
    <xf numFmtId="165" fontId="8" fillId="16" borderId="36" xfId="0" applyNumberFormat="1" applyFont="1" applyFill="1" applyBorder="1" applyAlignment="1">
      <alignment horizontal="center" vertical="top"/>
    </xf>
    <xf numFmtId="165" fontId="8" fillId="16" borderId="25" xfId="0" applyNumberFormat="1" applyFont="1" applyFill="1" applyBorder="1" applyAlignment="1">
      <alignment horizontal="center" vertical="top"/>
    </xf>
    <xf numFmtId="0" fontId="8" fillId="16" borderId="35" xfId="0" applyFont="1" applyFill="1" applyBorder="1"/>
    <xf numFmtId="0" fontId="9" fillId="16" borderId="21" xfId="0" applyFont="1" applyFill="1" applyBorder="1"/>
    <xf numFmtId="0" fontId="9" fillId="16" borderId="105" xfId="0" applyFont="1" applyFill="1" applyBorder="1"/>
    <xf numFmtId="0" fontId="9" fillId="16" borderId="54" xfId="0" applyFont="1" applyFill="1" applyBorder="1"/>
    <xf numFmtId="0" fontId="9" fillId="16" borderId="33" xfId="1" applyFont="1" applyFill="1" applyBorder="1"/>
    <xf numFmtId="0" fontId="8" fillId="16" borderId="51" xfId="0" applyFont="1" applyFill="1" applyBorder="1"/>
    <xf numFmtId="0" fontId="9" fillId="16" borderId="51" xfId="0" applyFont="1" applyFill="1" applyBorder="1"/>
    <xf numFmtId="0" fontId="9" fillId="16" borderId="109" xfId="0" applyFont="1" applyFill="1" applyBorder="1"/>
    <xf numFmtId="0" fontId="9" fillId="16" borderId="67" xfId="1" quotePrefix="1" applyFont="1" applyFill="1" applyBorder="1" applyAlignment="1">
      <alignment wrapText="1"/>
    </xf>
    <xf numFmtId="0" fontId="8" fillId="0" borderId="44" xfId="0" applyFont="1" applyFill="1" applyBorder="1" applyAlignment="1">
      <alignment horizontal="center" vertical="top"/>
    </xf>
    <xf numFmtId="0" fontId="8" fillId="0" borderId="45" xfId="0" applyFont="1" applyFill="1" applyBorder="1" applyAlignment="1">
      <alignment horizontal="center" vertical="top"/>
    </xf>
    <xf numFmtId="0" fontId="8" fillId="0" borderId="97" xfId="0" applyFont="1" applyFill="1" applyBorder="1" applyAlignment="1">
      <alignment horizontal="center" vertical="top"/>
    </xf>
    <xf numFmtId="165" fontId="8" fillId="0" borderId="114" xfId="0" applyNumberFormat="1" applyFont="1" applyFill="1" applyBorder="1" applyAlignment="1">
      <alignment horizontal="center" vertical="top"/>
    </xf>
    <xf numFmtId="165" fontId="8" fillId="0" borderId="115" xfId="0" applyNumberFormat="1" applyFont="1" applyFill="1" applyBorder="1" applyAlignment="1">
      <alignment horizontal="center" vertical="top"/>
    </xf>
    <xf numFmtId="165" fontId="8" fillId="0" borderId="116" xfId="0" applyNumberFormat="1" applyFont="1" applyFill="1" applyBorder="1" applyAlignment="1">
      <alignment horizontal="center" vertical="top"/>
    </xf>
    <xf numFmtId="165" fontId="8" fillId="0" borderId="96" xfId="0" applyNumberFormat="1" applyFont="1" applyFill="1" applyBorder="1" applyAlignment="1">
      <alignment horizontal="center" vertical="top"/>
    </xf>
    <xf numFmtId="165" fontId="8" fillId="0" borderId="117" xfId="0" applyNumberFormat="1" applyFont="1" applyFill="1" applyBorder="1" applyAlignment="1">
      <alignment horizontal="center" vertical="top"/>
    </xf>
    <xf numFmtId="165" fontId="8" fillId="0" borderId="95" xfId="0" applyNumberFormat="1" applyFont="1" applyFill="1" applyBorder="1" applyAlignment="1">
      <alignment horizontal="center" vertical="top"/>
    </xf>
    <xf numFmtId="165" fontId="3" fillId="0" borderId="96" xfId="0" applyNumberFormat="1" applyFont="1" applyFill="1" applyBorder="1" applyAlignment="1">
      <alignment horizontal="center" vertical="top"/>
    </xf>
    <xf numFmtId="165" fontId="8" fillId="0" borderId="51" xfId="3" applyNumberFormat="1" applyFont="1" applyFill="1" applyBorder="1" applyAlignment="1">
      <alignment horizontal="center" vertical="top"/>
    </xf>
    <xf numFmtId="165" fontId="3" fillId="0" borderId="51" xfId="0" applyNumberFormat="1" applyFont="1" applyFill="1" applyBorder="1" applyAlignment="1">
      <alignment horizontal="center" vertical="top"/>
    </xf>
    <xf numFmtId="165" fontId="8" fillId="0" borderId="118" xfId="0" applyNumberFormat="1" applyFont="1" applyFill="1" applyBorder="1" applyAlignment="1">
      <alignment horizontal="center" vertical="top"/>
    </xf>
    <xf numFmtId="165" fontId="8" fillId="0" borderId="21" xfId="3" applyNumberFormat="1" applyFont="1" applyFill="1" applyBorder="1" applyAlignment="1">
      <alignment horizontal="center" vertical="top"/>
    </xf>
    <xf numFmtId="165" fontId="3" fillId="0" borderId="21" xfId="0" applyNumberFormat="1" applyFont="1" applyFill="1" applyBorder="1" applyAlignment="1">
      <alignment horizontal="center" vertical="top"/>
    </xf>
    <xf numFmtId="165" fontId="8" fillId="0" borderId="119" xfId="0" applyNumberFormat="1" applyFont="1" applyFill="1" applyBorder="1" applyAlignment="1">
      <alignment horizontal="center" vertical="top"/>
    </xf>
    <xf numFmtId="165" fontId="8" fillId="0" borderId="120" xfId="0" applyNumberFormat="1" applyFont="1" applyFill="1" applyBorder="1" applyAlignment="1">
      <alignment horizontal="center" vertical="top"/>
    </xf>
    <xf numFmtId="165" fontId="8" fillId="0" borderId="120" xfId="3" applyNumberFormat="1" applyFont="1" applyFill="1" applyBorder="1" applyAlignment="1">
      <alignment horizontal="center" vertical="top"/>
    </xf>
    <xf numFmtId="165" fontId="3" fillId="0" borderId="120" xfId="0" applyNumberFormat="1" applyFont="1" applyFill="1" applyBorder="1" applyAlignment="1">
      <alignment horizontal="center" vertical="top"/>
    </xf>
    <xf numFmtId="0" fontId="8" fillId="0" borderId="56" xfId="0" applyFont="1" applyFill="1" applyBorder="1" applyAlignment="1">
      <alignment horizontal="center" vertical="center"/>
    </xf>
    <xf numFmtId="0" fontId="1" fillId="0" borderId="43" xfId="0" applyFont="1" applyFill="1" applyBorder="1"/>
    <xf numFmtId="0" fontId="8" fillId="0" borderId="78" xfId="0" applyFont="1" applyFill="1" applyBorder="1"/>
    <xf numFmtId="15" fontId="8" fillId="0" borderId="37" xfId="3" applyNumberFormat="1" applyFont="1" applyBorder="1" applyAlignment="1">
      <alignment horizontal="center" vertical="center"/>
    </xf>
    <xf numFmtId="165" fontId="8" fillId="0" borderId="29" xfId="0" applyNumberFormat="1" applyFont="1" applyFill="1" applyBorder="1" applyAlignment="1">
      <alignment horizontal="center"/>
    </xf>
    <xf numFmtId="0" fontId="8" fillId="0" borderId="95" xfId="0" applyFont="1" applyFill="1" applyBorder="1"/>
    <xf numFmtId="0" fontId="9" fillId="0" borderId="123" xfId="0" applyFont="1" applyFill="1" applyBorder="1" applyAlignment="1">
      <alignment wrapText="1"/>
    </xf>
    <xf numFmtId="165" fontId="8" fillId="0" borderId="124" xfId="0" applyNumberFormat="1" applyFont="1" applyFill="1" applyBorder="1" applyAlignment="1">
      <alignment horizontal="center"/>
    </xf>
    <xf numFmtId="165" fontId="8" fillId="0" borderId="125" xfId="0" applyNumberFormat="1" applyFont="1" applyFill="1" applyBorder="1" applyAlignment="1">
      <alignment horizontal="center" vertical="top"/>
    </xf>
    <xf numFmtId="165" fontId="8" fillId="0" borderId="125" xfId="0" applyNumberFormat="1" applyFont="1" applyFill="1" applyBorder="1"/>
    <xf numFmtId="165" fontId="8" fillId="0" borderId="29" xfId="0" applyNumberFormat="1" applyFont="1" applyFill="1" applyBorder="1"/>
    <xf numFmtId="0" fontId="8" fillId="0" borderId="29" xfId="0" applyFont="1" applyFill="1" applyBorder="1"/>
    <xf numFmtId="0" fontId="9" fillId="16" borderId="25" xfId="1" quotePrefix="1" applyFont="1" applyFill="1" applyBorder="1"/>
    <xf numFmtId="0" fontId="8" fillId="16" borderId="17" xfId="0" applyFont="1" applyFill="1" applyBorder="1" applyAlignment="1">
      <alignment horizontal="center"/>
    </xf>
    <xf numFmtId="0" fontId="9" fillId="16" borderId="54" xfId="1" quotePrefix="1" applyFont="1" applyFill="1" applyBorder="1"/>
    <xf numFmtId="0" fontId="8" fillId="16" borderId="97" xfId="0" applyFont="1" applyFill="1" applyBorder="1"/>
    <xf numFmtId="0" fontId="8" fillId="16" borderId="45" xfId="0" applyFont="1" applyFill="1" applyBorder="1"/>
    <xf numFmtId="165" fontId="8" fillId="0" borderId="107" xfId="0" applyNumberFormat="1" applyFont="1" applyFill="1" applyBorder="1" applyAlignment="1">
      <alignment horizontal="center" vertical="top"/>
    </xf>
    <xf numFmtId="0" fontId="8" fillId="0" borderId="36" xfId="0" applyFont="1" applyFill="1" applyBorder="1" applyAlignment="1">
      <alignment horizontal="center" vertical="top"/>
    </xf>
    <xf numFmtId="0" fontId="8" fillId="0" borderId="38" xfId="0" applyFont="1" applyFill="1" applyBorder="1" applyAlignment="1">
      <alignment horizontal="center" vertical="top"/>
    </xf>
    <xf numFmtId="0" fontId="8" fillId="0" borderId="128" xfId="0" applyFont="1" applyFill="1" applyBorder="1" applyAlignment="1">
      <alignment horizontal="center"/>
    </xf>
    <xf numFmtId="0" fontId="15" fillId="0" borderId="96" xfId="0" applyFont="1" applyFill="1" applyBorder="1"/>
    <xf numFmtId="0" fontId="8" fillId="0" borderId="44" xfId="0" applyFont="1" applyFill="1" applyBorder="1" applyAlignment="1" applyProtection="1">
      <alignment horizontal="left"/>
      <protection locked="0"/>
    </xf>
    <xf numFmtId="0" fontId="14" fillId="0" borderId="33" xfId="0" applyFont="1" applyBorder="1"/>
    <xf numFmtId="0" fontId="9" fillId="0" borderId="44" xfId="0" applyFont="1" applyFill="1" applyBorder="1"/>
    <xf numFmtId="0" fontId="8" fillId="0" borderId="51" xfId="0" applyFont="1" applyFill="1" applyBorder="1" applyAlignment="1">
      <alignment horizontal="left"/>
    </xf>
    <xf numFmtId="0" fontId="8" fillId="0" borderId="129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130" xfId="0" applyFont="1" applyFill="1" applyBorder="1"/>
    <xf numFmtId="0" fontId="9" fillId="0" borderId="64" xfId="0" applyFont="1" applyFill="1" applyBorder="1" applyAlignment="1">
      <alignment wrapText="1"/>
    </xf>
    <xf numFmtId="165" fontId="8" fillId="0" borderId="132" xfId="0" applyNumberFormat="1" applyFont="1" applyFill="1" applyBorder="1" applyAlignment="1">
      <alignment horizontal="center" vertical="top"/>
    </xf>
    <xf numFmtId="165" fontId="8" fillId="0" borderId="131" xfId="0" applyNumberFormat="1" applyFont="1" applyFill="1" applyBorder="1"/>
    <xf numFmtId="165" fontId="8" fillId="0" borderId="127" xfId="0" applyNumberFormat="1" applyFont="1" applyFill="1" applyBorder="1"/>
    <xf numFmtId="0" fontId="8" fillId="0" borderId="127" xfId="0" applyFont="1" applyFill="1" applyBorder="1" applyAlignment="1">
      <alignment horizontal="center"/>
    </xf>
    <xf numFmtId="0" fontId="8" fillId="0" borderId="127" xfId="0" applyFont="1" applyFill="1" applyBorder="1"/>
    <xf numFmtId="0" fontId="8" fillId="0" borderId="121" xfId="0" applyFont="1" applyFill="1" applyBorder="1"/>
    <xf numFmtId="0" fontId="3" fillId="0" borderId="0" xfId="0" applyFont="1" applyFill="1" applyBorder="1"/>
    <xf numFmtId="0" fontId="8" fillId="0" borderId="33" xfId="0" applyFont="1" applyFill="1" applyBorder="1" applyAlignment="1">
      <alignment horizontal="center"/>
    </xf>
    <xf numFmtId="165" fontId="8" fillId="0" borderId="36" xfId="0" applyNumberFormat="1" applyFont="1" applyFill="1" applyBorder="1"/>
    <xf numFmtId="0" fontId="9" fillId="0" borderId="96" xfId="0" applyFont="1" applyFill="1" applyBorder="1"/>
    <xf numFmtId="165" fontId="8" fillId="0" borderId="133" xfId="0" applyNumberFormat="1" applyFont="1" applyFill="1" applyBorder="1" applyAlignment="1">
      <alignment horizontal="center" vertical="top"/>
    </xf>
    <xf numFmtId="165" fontId="8" fillId="0" borderId="78" xfId="0" applyNumberFormat="1" applyFont="1" applyFill="1" applyBorder="1" applyAlignment="1">
      <alignment horizontal="center" vertical="top"/>
    </xf>
    <xf numFmtId="0" fontId="1" fillId="0" borderId="46" xfId="0" applyFont="1" applyBorder="1"/>
    <xf numFmtId="0" fontId="3" fillId="0" borderId="46" xfId="0" applyFont="1" applyBorder="1"/>
    <xf numFmtId="0" fontId="1" fillId="0" borderId="46" xfId="0" applyFont="1" applyBorder="1" applyAlignment="1">
      <alignment horizontal="center"/>
    </xf>
    <xf numFmtId="165" fontId="1" fillId="0" borderId="46" xfId="0" applyNumberFormat="1" applyFont="1" applyBorder="1" applyAlignment="1">
      <alignment horizontal="center"/>
    </xf>
    <xf numFmtId="0" fontId="1" fillId="0" borderId="126" xfId="0" applyFont="1" applyBorder="1"/>
    <xf numFmtId="0" fontId="9" fillId="0" borderId="62" xfId="0" applyFont="1" applyFill="1" applyBorder="1" applyAlignment="1">
      <alignment wrapText="1"/>
    </xf>
    <xf numFmtId="0" fontId="1" fillId="0" borderId="62" xfId="0" applyFont="1" applyBorder="1" applyAlignment="1">
      <alignment horizontal="center"/>
    </xf>
    <xf numFmtId="165" fontId="8" fillId="0" borderId="134" xfId="0" applyNumberFormat="1" applyFont="1" applyFill="1" applyBorder="1" applyAlignment="1">
      <alignment horizontal="center"/>
    </xf>
    <xf numFmtId="165" fontId="8" fillId="0" borderId="27" xfId="0" applyNumberFormat="1" applyFont="1" applyFill="1" applyBorder="1" applyAlignment="1">
      <alignment horizontal="center"/>
    </xf>
    <xf numFmtId="165" fontId="8" fillId="0" borderId="109" xfId="0" applyNumberFormat="1" applyFont="1" applyFill="1" applyBorder="1" applyAlignment="1">
      <alignment horizontal="center"/>
    </xf>
    <xf numFmtId="165" fontId="8" fillId="0" borderId="135" xfId="0" applyNumberFormat="1" applyFont="1" applyFill="1" applyBorder="1" applyAlignment="1">
      <alignment horizontal="center"/>
    </xf>
    <xf numFmtId="165" fontId="8" fillId="0" borderId="113" xfId="0" applyNumberFormat="1" applyFont="1" applyFill="1" applyBorder="1" applyAlignment="1">
      <alignment horizontal="center"/>
    </xf>
    <xf numFmtId="165" fontId="8" fillId="0" borderId="136" xfId="0" applyNumberFormat="1" applyFont="1" applyFill="1" applyBorder="1" applyAlignment="1">
      <alignment horizontal="center"/>
    </xf>
    <xf numFmtId="0" fontId="3" fillId="0" borderId="137" xfId="0" applyFont="1" applyBorder="1"/>
    <xf numFmtId="0" fontId="8" fillId="0" borderId="138" xfId="0" applyFont="1" applyFill="1" applyBorder="1" applyAlignment="1">
      <alignment horizontal="center" vertical="top"/>
    </xf>
    <xf numFmtId="165" fontId="8" fillId="0" borderId="139" xfId="0" applyNumberFormat="1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 vertical="top"/>
    </xf>
    <xf numFmtId="165" fontId="8" fillId="0" borderId="140" xfId="0" applyNumberFormat="1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 vertical="center"/>
    </xf>
    <xf numFmtId="0" fontId="8" fillId="0" borderId="107" xfId="0" applyFont="1" applyFill="1" applyBorder="1"/>
    <xf numFmtId="0" fontId="8" fillId="0" borderId="37" xfId="0" applyFont="1" applyFill="1" applyBorder="1"/>
    <xf numFmtId="0" fontId="9" fillId="0" borderId="96" xfId="0" applyFont="1" applyFill="1" applyBorder="1" applyAlignment="1">
      <alignment horizontal="right"/>
    </xf>
    <xf numFmtId="0" fontId="8" fillId="0" borderId="96" xfId="0" applyFont="1" applyFill="1" applyBorder="1" applyAlignment="1">
      <alignment horizontal="right"/>
    </xf>
    <xf numFmtId="0" fontId="9" fillId="0" borderId="101" xfId="0" applyFont="1" applyFill="1" applyBorder="1"/>
    <xf numFmtId="0" fontId="8" fillId="0" borderId="62" xfId="0" applyFont="1" applyFill="1" applyBorder="1"/>
    <xf numFmtId="0" fontId="8" fillId="0" borderId="36" xfId="0" applyNumberFormat="1" applyFont="1" applyFill="1" applyBorder="1" applyAlignment="1">
      <alignment horizontal="right"/>
    </xf>
    <xf numFmtId="0" fontId="8" fillId="0" borderId="36" xfId="0" applyNumberFormat="1" applyFont="1" applyFill="1" applyBorder="1"/>
    <xf numFmtId="0" fontId="8" fillId="0" borderId="38" xfId="0" applyNumberFormat="1" applyFont="1" applyFill="1" applyBorder="1" applyAlignment="1">
      <alignment horizontal="right"/>
    </xf>
    <xf numFmtId="0" fontId="8" fillId="0" borderId="54" xfId="0" applyFont="1" applyFill="1" applyBorder="1"/>
    <xf numFmtId="0" fontId="8" fillId="17" borderId="129" xfId="2" applyFont="1" applyFill="1" applyBorder="1" applyAlignment="1">
      <alignment horizontal="center" textRotation="90" wrapText="1"/>
    </xf>
    <xf numFmtId="0" fontId="8" fillId="0" borderId="2" xfId="0" applyFont="1" applyBorder="1" applyAlignment="1">
      <alignment horizontal="center"/>
    </xf>
    <xf numFmtId="0" fontId="9" fillId="11" borderId="2" xfId="0" applyFont="1" applyFill="1" applyBorder="1" applyAlignment="1">
      <alignment wrapText="1"/>
    </xf>
    <xf numFmtId="0" fontId="8" fillId="6" borderId="2" xfId="0" applyFont="1" applyFill="1" applyBorder="1" applyAlignment="1">
      <alignment horizontal="center"/>
    </xf>
    <xf numFmtId="0" fontId="8" fillId="6" borderId="142" xfId="0" applyFont="1" applyFill="1" applyBorder="1" applyAlignment="1">
      <alignment horizontal="center"/>
    </xf>
    <xf numFmtId="0" fontId="9" fillId="11" borderId="142" xfId="0" applyFont="1" applyFill="1" applyBorder="1"/>
    <xf numFmtId="0" fontId="9" fillId="11" borderId="143" xfId="0" applyFont="1" applyFill="1" applyBorder="1"/>
    <xf numFmtId="0" fontId="8" fillId="0" borderId="50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textRotation="90" wrapText="1"/>
    </xf>
    <xf numFmtId="0" fontId="8" fillId="0" borderId="77" xfId="0" applyFont="1" applyBorder="1" applyAlignment="1">
      <alignment horizontal="center" vertical="center" textRotation="90" wrapText="1"/>
    </xf>
    <xf numFmtId="0" fontId="8" fillId="11" borderId="31" xfId="0" applyFont="1" applyFill="1" applyBorder="1" applyAlignment="1">
      <alignment horizontal="center" textRotation="90" wrapText="1"/>
    </xf>
    <xf numFmtId="0" fontId="8" fillId="6" borderId="31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8" borderId="141" xfId="0" applyFont="1" applyFill="1" applyBorder="1" applyAlignment="1">
      <alignment textRotation="90" wrapText="1"/>
    </xf>
    <xf numFmtId="0" fontId="8" fillId="9" borderId="141" xfId="0" applyFont="1" applyFill="1" applyBorder="1" applyAlignment="1">
      <alignment textRotation="90" wrapText="1"/>
    </xf>
    <xf numFmtId="0" fontId="8" fillId="10" borderId="77" xfId="0" applyFont="1" applyFill="1" applyBorder="1" applyAlignment="1">
      <alignment textRotation="90" wrapText="1"/>
    </xf>
    <xf numFmtId="0" fontId="8" fillId="13" borderId="77" xfId="0" applyFont="1" applyFill="1" applyBorder="1" applyAlignment="1">
      <alignment textRotation="90" wrapText="1"/>
    </xf>
    <xf numFmtId="0" fontId="9" fillId="0" borderId="0" xfId="0" applyFont="1" applyBorder="1" applyAlignment="1">
      <alignment textRotation="90"/>
    </xf>
    <xf numFmtId="0" fontId="8" fillId="0" borderId="0" xfId="0" applyFont="1" applyAlignment="1">
      <alignment textRotation="90"/>
    </xf>
    <xf numFmtId="0" fontId="8" fillId="0" borderId="91" xfId="0" applyFont="1" applyFill="1" applyBorder="1"/>
    <xf numFmtId="0" fontId="1" fillId="0" borderId="46" xfId="0" applyFont="1" applyFill="1" applyBorder="1"/>
    <xf numFmtId="0" fontId="3" fillId="0" borderId="46" xfId="0" applyFont="1" applyFill="1" applyBorder="1"/>
    <xf numFmtId="0" fontId="3" fillId="0" borderId="137" xfId="0" applyFont="1" applyFill="1" applyBorder="1"/>
    <xf numFmtId="0" fontId="8" fillId="0" borderId="96" xfId="0" applyFont="1" applyFill="1" applyBorder="1" applyAlignment="1">
      <alignment horizontal="left"/>
    </xf>
    <xf numFmtId="0" fontId="9" fillId="0" borderId="97" xfId="0" applyFont="1" applyBorder="1" applyAlignment="1">
      <alignment textRotation="90"/>
    </xf>
    <xf numFmtId="0" fontId="8" fillId="13" borderId="0" xfId="0" applyFont="1" applyFill="1" applyBorder="1" applyAlignment="1">
      <alignment textRotation="90" wrapText="1"/>
    </xf>
    <xf numFmtId="0" fontId="8" fillId="0" borderId="145" xfId="0" applyFont="1" applyFill="1" applyBorder="1"/>
    <xf numFmtId="0" fontId="8" fillId="13" borderId="49" xfId="0" applyFont="1" applyFill="1" applyBorder="1" applyAlignment="1">
      <alignment textRotation="90" wrapText="1"/>
    </xf>
    <xf numFmtId="0" fontId="8" fillId="15" borderId="49" xfId="0" applyFont="1" applyFill="1" applyBorder="1" applyAlignment="1">
      <alignment textRotation="90" wrapText="1"/>
    </xf>
    <xf numFmtId="165" fontId="8" fillId="0" borderId="101" xfId="0" applyNumberFormat="1" applyFont="1" applyFill="1" applyBorder="1" applyAlignment="1">
      <alignment horizontal="center" vertical="top"/>
    </xf>
    <xf numFmtId="165" fontId="8" fillId="0" borderId="146" xfId="0" applyNumberFormat="1" applyFont="1" applyFill="1" applyBorder="1" applyAlignment="1">
      <alignment horizontal="center"/>
    </xf>
    <xf numFmtId="0" fontId="8" fillId="0" borderId="33" xfId="3" applyFont="1" applyFill="1" applyBorder="1" applyAlignment="1">
      <alignment horizontal="left"/>
    </xf>
    <xf numFmtId="0" fontId="15" fillId="0" borderId="33" xfId="0" applyFont="1" applyFill="1" applyBorder="1"/>
    <xf numFmtId="15" fontId="8" fillId="0" borderId="33" xfId="3" applyNumberFormat="1" applyFont="1" applyFill="1" applyBorder="1" applyAlignment="1">
      <alignment horizontal="left" vertical="center"/>
    </xf>
    <xf numFmtId="0" fontId="8" fillId="16" borderId="95" xfId="0" applyFont="1" applyFill="1" applyBorder="1"/>
    <xf numFmtId="15" fontId="8" fillId="0" borderId="96" xfId="0" applyNumberFormat="1" applyFont="1" applyFill="1" applyBorder="1" applyAlignment="1">
      <alignment horizontal="left" vertical="center"/>
    </xf>
    <xf numFmtId="0" fontId="8" fillId="0" borderId="33" xfId="0" applyFont="1" applyFill="1" applyBorder="1" applyAlignment="1" applyProtection="1">
      <alignment horizontal="left"/>
      <protection locked="0"/>
    </xf>
    <xf numFmtId="0" fontId="15" fillId="0" borderId="33" xfId="0" applyFont="1" applyBorder="1"/>
    <xf numFmtId="0" fontId="9" fillId="0" borderId="96" xfId="0" applyNumberFormat="1" applyFont="1" applyFill="1" applyBorder="1" applyAlignment="1">
      <alignment horizontal="right"/>
    </xf>
    <xf numFmtId="0" fontId="9" fillId="0" borderId="25" xfId="0" applyFont="1" applyFill="1" applyBorder="1" applyAlignment="1">
      <alignment wrapText="1"/>
    </xf>
    <xf numFmtId="0" fontId="9" fillId="0" borderId="46" xfId="0" applyFont="1" applyFill="1" applyBorder="1" applyAlignment="1">
      <alignment wrapText="1"/>
    </xf>
    <xf numFmtId="0" fontId="8" fillId="0" borderId="34" xfId="0" applyFont="1" applyBorder="1" applyAlignment="1">
      <alignment horizontal="center" wrapText="1"/>
    </xf>
    <xf numFmtId="0" fontId="9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9" fillId="0" borderId="11" xfId="0" applyFont="1" applyBorder="1"/>
    <xf numFmtId="0" fontId="8" fillId="0" borderId="47" xfId="0" applyFont="1" applyBorder="1" applyAlignment="1">
      <alignment horizontal="center" wrapText="1"/>
    </xf>
    <xf numFmtId="0" fontId="9" fillId="0" borderId="41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16" xfId="0" applyFont="1" applyBorder="1" applyAlignment="1">
      <alignment wrapText="1"/>
    </xf>
    <xf numFmtId="3" fontId="8" fillId="0" borderId="81" xfId="0" applyNumberFormat="1" applyFont="1" applyBorder="1" applyAlignment="1">
      <alignment horizontal="center" wrapText="1"/>
    </xf>
    <xf numFmtId="3" fontId="8" fillId="0" borderId="122" xfId="0" applyNumberFormat="1" applyFont="1" applyBorder="1" applyAlignment="1">
      <alignment horizontal="center" wrapText="1"/>
    </xf>
    <xf numFmtId="3" fontId="8" fillId="0" borderId="82" xfId="0" applyNumberFormat="1" applyFont="1" applyBorder="1" applyAlignment="1">
      <alignment horizontal="center" wrapText="1"/>
    </xf>
    <xf numFmtId="3" fontId="8" fillId="0" borderId="121" xfId="0" applyNumberFormat="1" applyFont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12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8" fillId="0" borderId="10" xfId="0" applyFont="1" applyBorder="1" applyAlignment="1">
      <alignment horizontal="center" wrapText="1"/>
    </xf>
    <xf numFmtId="0" fontId="9" fillId="0" borderId="15" xfId="0" applyFont="1" applyBorder="1"/>
    <xf numFmtId="0" fontId="8" fillId="0" borderId="39" xfId="0" applyFont="1" applyBorder="1" applyAlignment="1">
      <alignment horizontal="center" wrapText="1"/>
    </xf>
    <xf numFmtId="0" fontId="9" fillId="0" borderId="40" xfId="0" applyFont="1" applyBorder="1"/>
    <xf numFmtId="0" fontId="8" fillId="0" borderId="31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165" fontId="8" fillId="0" borderId="31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/>
    </xf>
    <xf numFmtId="3" fontId="8" fillId="0" borderId="52" xfId="0" applyNumberFormat="1" applyFont="1" applyBorder="1" applyAlignment="1">
      <alignment horizontal="center" wrapText="1"/>
    </xf>
    <xf numFmtId="3" fontId="8" fillId="0" borderId="53" xfId="0" applyNumberFormat="1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8" fillId="5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8" fillId="0" borderId="126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144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12" borderId="2" xfId="0" applyFont="1" applyFill="1" applyBorder="1" applyAlignment="1">
      <alignment horizontal="center"/>
    </xf>
    <xf numFmtId="0" fontId="3" fillId="2" borderId="69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4" fillId="0" borderId="70" xfId="0" applyFont="1" applyBorder="1" applyAlignment="1">
      <alignment wrapText="1"/>
    </xf>
    <xf numFmtId="0" fontId="4" fillId="0" borderId="71" xfId="0" applyFont="1" applyBorder="1" applyAlignment="1">
      <alignment wrapText="1"/>
    </xf>
    <xf numFmtId="0" fontId="10" fillId="0" borderId="65" xfId="0" applyFont="1" applyBorder="1" applyAlignment="1">
      <alignment horizontal="center" wrapText="1"/>
    </xf>
    <xf numFmtId="0" fontId="9" fillId="0" borderId="66" xfId="0" applyFont="1" applyBorder="1"/>
    <xf numFmtId="0" fontId="11" fillId="0" borderId="52" xfId="0" applyFont="1" applyBorder="1" applyAlignment="1">
      <alignment horizontal="center" vertical="center" wrapText="1"/>
    </xf>
    <xf numFmtId="0" fontId="9" fillId="0" borderId="64" xfId="0" applyFont="1" applyBorder="1" applyAlignment="1">
      <alignment wrapText="1"/>
    </xf>
    <xf numFmtId="0" fontId="3" fillId="2" borderId="65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0" fontId="3" fillId="3" borderId="65" xfId="0" applyFont="1" applyFill="1" applyBorder="1" applyAlignment="1">
      <alignment horizontal="center"/>
    </xf>
    <xf numFmtId="0" fontId="4" fillId="0" borderId="68" xfId="0" applyFont="1" applyBorder="1"/>
    <xf numFmtId="0" fontId="4" fillId="0" borderId="63" xfId="0" applyFont="1" applyBorder="1"/>
    <xf numFmtId="0" fontId="5" fillId="0" borderId="68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4BACC6"/>
      <color rgb="FF3688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9"/>
  <sheetViews>
    <sheetView zoomScaleNormal="100" zoomScaleSheetLayoutView="100" workbookViewId="0">
      <pane xSplit="8" ySplit="21" topLeftCell="I82" activePane="bottomRight" state="frozen"/>
      <selection pane="topRight" activeCell="I1" sqref="I1"/>
      <selection pane="bottomLeft" activeCell="A23" sqref="A23"/>
      <selection pane="bottomRight" activeCell="C84" sqref="C84"/>
    </sheetView>
  </sheetViews>
  <sheetFormatPr defaultColWidth="15.140625" defaultRowHeight="15" customHeight="1" x14ac:dyDescent="0.25"/>
  <cols>
    <col min="1" max="1" width="12.5703125" style="28" customWidth="1"/>
    <col min="2" max="2" width="41.7109375" style="29" bestFit="1" customWidth="1"/>
    <col min="3" max="3" width="9.85546875" style="1" bestFit="1" customWidth="1"/>
    <col min="4" max="4" width="10.140625" style="1" bestFit="1" customWidth="1"/>
    <col min="5" max="5" width="9.7109375" style="2" bestFit="1" customWidth="1"/>
    <col min="6" max="6" width="10" style="2" bestFit="1" customWidth="1"/>
    <col min="7" max="7" width="18.42578125" style="2" bestFit="1" customWidth="1"/>
    <col min="8" max="8" width="18.42578125" style="4" bestFit="1" customWidth="1"/>
    <col min="9" max="9" width="9.140625" style="1" bestFit="1" customWidth="1"/>
    <col min="10" max="10" width="8.85546875" style="1" bestFit="1" customWidth="1"/>
    <col min="11" max="11" width="8" style="1" bestFit="1" customWidth="1"/>
    <col min="12" max="12" width="9.5703125" style="1" bestFit="1" customWidth="1"/>
    <col min="13" max="13" width="9.42578125" style="1" bestFit="1" customWidth="1"/>
    <col min="14" max="14" width="10.7109375" style="1" bestFit="1" customWidth="1"/>
    <col min="15" max="15" width="11.28515625" style="6" bestFit="1" customWidth="1"/>
    <col min="16" max="16" width="10.85546875" style="6" bestFit="1" customWidth="1"/>
    <col min="17" max="17" width="11.140625" style="6" customWidth="1"/>
    <col min="18" max="18" width="11.28515625" style="6" customWidth="1"/>
    <col min="19" max="19" width="11" style="7" customWidth="1"/>
    <col min="20" max="20" width="11.140625" style="6" customWidth="1"/>
    <col min="21" max="21" width="11" style="6" customWidth="1"/>
    <col min="22" max="22" width="11.7109375" style="6" customWidth="1"/>
    <col min="23" max="23" width="12.140625" style="6" customWidth="1"/>
    <col min="24" max="24" width="11.28515625" style="6" customWidth="1"/>
    <col min="25" max="25" width="11.140625" style="6" customWidth="1"/>
    <col min="26" max="26" width="11.85546875" style="6" customWidth="1"/>
    <col min="27" max="29" width="10.140625" style="6" customWidth="1"/>
    <col min="30" max="30" width="10.5703125" style="1" customWidth="1"/>
    <col min="31" max="34" width="10.85546875" style="1" bestFit="1" customWidth="1"/>
    <col min="35" max="35" width="10.140625" style="1" bestFit="1" customWidth="1"/>
    <col min="36" max="36" width="6.7109375" style="1" customWidth="1"/>
    <col min="37" max="16384" width="15.140625" style="1"/>
  </cols>
  <sheetData>
    <row r="1" spans="1:36" ht="15.75" customHeight="1" thickBot="1" x14ac:dyDescent="0.3">
      <c r="A1" s="417" t="s">
        <v>0</v>
      </c>
      <c r="B1" s="419" t="s">
        <v>1</v>
      </c>
      <c r="C1" s="421" t="s">
        <v>217</v>
      </c>
      <c r="D1" s="422"/>
      <c r="E1" s="422"/>
      <c r="F1" s="423"/>
      <c r="G1" s="424" t="s">
        <v>275</v>
      </c>
      <c r="H1" s="425"/>
      <c r="I1" s="426" t="s">
        <v>2</v>
      </c>
      <c r="J1" s="427"/>
      <c r="K1" s="427"/>
      <c r="L1" s="427"/>
      <c r="M1" s="428"/>
      <c r="N1" s="411" t="s">
        <v>3</v>
      </c>
      <c r="O1" s="409" t="s">
        <v>4</v>
      </c>
      <c r="P1" s="433" t="s">
        <v>5</v>
      </c>
      <c r="Q1" s="433" t="s">
        <v>6</v>
      </c>
      <c r="R1" s="433" t="s">
        <v>7</v>
      </c>
      <c r="S1" s="435" t="s">
        <v>8</v>
      </c>
      <c r="T1" s="433" t="s">
        <v>9</v>
      </c>
      <c r="U1" s="433" t="s">
        <v>10</v>
      </c>
      <c r="V1" s="433" t="s">
        <v>11</v>
      </c>
      <c r="W1" s="442" t="s">
        <v>12</v>
      </c>
      <c r="X1" s="405" t="s">
        <v>97</v>
      </c>
      <c r="Y1" s="438" t="s">
        <v>98</v>
      </c>
      <c r="Z1" s="440" t="s">
        <v>127</v>
      </c>
      <c r="AA1" s="440" t="s">
        <v>128</v>
      </c>
      <c r="AB1" s="413" t="s">
        <v>271</v>
      </c>
      <c r="AC1" s="415" t="s">
        <v>272</v>
      </c>
      <c r="AD1" s="431" t="s">
        <v>13</v>
      </c>
      <c r="AE1" s="407" t="s">
        <v>13</v>
      </c>
      <c r="AF1" s="407" t="s">
        <v>13</v>
      </c>
      <c r="AG1" s="407" t="s">
        <v>13</v>
      </c>
      <c r="AH1" s="407" t="s">
        <v>13</v>
      </c>
      <c r="AI1" s="429" t="s">
        <v>56</v>
      </c>
      <c r="AJ1" s="429" t="s">
        <v>56</v>
      </c>
    </row>
    <row r="2" spans="1:36" ht="15.75" customHeight="1" thickBot="1" x14ac:dyDescent="0.3">
      <c r="A2" s="418"/>
      <c r="B2" s="420"/>
      <c r="C2" s="9" t="s">
        <v>14</v>
      </c>
      <c r="D2" s="10" t="s">
        <v>15</v>
      </c>
      <c r="E2" s="10" t="s">
        <v>16</v>
      </c>
      <c r="F2" s="99" t="s">
        <v>17</v>
      </c>
      <c r="G2" s="98">
        <v>1</v>
      </c>
      <c r="H2" s="3">
        <v>2</v>
      </c>
      <c r="I2" s="13" t="s">
        <v>78</v>
      </c>
      <c r="J2" s="11" t="s">
        <v>79</v>
      </c>
      <c r="K2" s="12" t="s">
        <v>80</v>
      </c>
      <c r="L2" s="12" t="s">
        <v>81</v>
      </c>
      <c r="M2" s="12" t="s">
        <v>82</v>
      </c>
      <c r="N2" s="412"/>
      <c r="O2" s="410"/>
      <c r="P2" s="434"/>
      <c r="Q2" s="434"/>
      <c r="R2" s="434"/>
      <c r="S2" s="436"/>
      <c r="T2" s="437"/>
      <c r="U2" s="434"/>
      <c r="V2" s="434"/>
      <c r="W2" s="443"/>
      <c r="X2" s="406"/>
      <c r="Y2" s="439"/>
      <c r="Z2" s="441"/>
      <c r="AA2" s="441"/>
      <c r="AB2" s="414"/>
      <c r="AC2" s="416"/>
      <c r="AD2" s="432"/>
      <c r="AE2" s="408"/>
      <c r="AF2" s="408"/>
      <c r="AG2" s="408"/>
      <c r="AH2" s="408"/>
      <c r="AI2" s="430"/>
      <c r="AJ2" s="430"/>
    </row>
    <row r="3" spans="1:36" s="48" customFormat="1" ht="14.25" customHeight="1" x14ac:dyDescent="0.25">
      <c r="A3" s="43" t="s">
        <v>18</v>
      </c>
      <c r="B3" s="100" t="s">
        <v>19</v>
      </c>
      <c r="C3" s="143">
        <v>44201</v>
      </c>
      <c r="D3" s="46"/>
      <c r="E3" s="46"/>
      <c r="F3" s="144"/>
      <c r="G3" s="350"/>
      <c r="H3" s="274"/>
      <c r="I3" s="234"/>
      <c r="J3" s="234"/>
      <c r="K3" s="234"/>
      <c r="L3" s="234"/>
      <c r="M3" s="234"/>
      <c r="N3" s="253">
        <f>Mileage!BI3</f>
        <v>614</v>
      </c>
      <c r="O3" s="169"/>
      <c r="P3" s="150"/>
      <c r="Q3" s="150"/>
      <c r="R3" s="150"/>
      <c r="S3" s="150"/>
      <c r="T3" s="150"/>
      <c r="U3" s="150"/>
      <c r="V3" s="150"/>
      <c r="W3" s="151"/>
      <c r="X3" s="151"/>
      <c r="Y3" s="152"/>
      <c r="Z3" s="277"/>
      <c r="AA3" s="286"/>
      <c r="AB3" s="289"/>
      <c r="AC3" s="164"/>
      <c r="AD3" s="169"/>
      <c r="AE3" s="150"/>
      <c r="AF3" s="150"/>
      <c r="AG3" s="150"/>
      <c r="AH3" s="150"/>
      <c r="AI3" s="150"/>
      <c r="AJ3" s="150"/>
    </row>
    <row r="4" spans="1:36" s="48" customFormat="1" ht="14.25" customHeight="1" x14ac:dyDescent="0.25">
      <c r="A4" s="49" t="s">
        <v>20</v>
      </c>
      <c r="B4" s="42" t="str">
        <f>HYPERLINK("http://www.combatvet.org/members/showMember.asp?LID=8083","Robbie ""Ghost Rider"" Williams")</f>
        <v>Robbie "Ghost Rider" Williams</v>
      </c>
      <c r="C4" s="145"/>
      <c r="D4" s="46"/>
      <c r="E4" s="46"/>
      <c r="F4" s="144"/>
      <c r="G4" s="89"/>
      <c r="H4" s="274"/>
      <c r="I4" s="234"/>
      <c r="J4" s="234"/>
      <c r="K4" s="234"/>
      <c r="L4" s="234"/>
      <c r="M4" s="234"/>
      <c r="N4" s="254">
        <f>Mileage!BI4</f>
        <v>0</v>
      </c>
      <c r="O4" s="165"/>
      <c r="P4" s="154"/>
      <c r="Q4" s="154"/>
      <c r="R4" s="154"/>
      <c r="S4" s="154"/>
      <c r="T4" s="154"/>
      <c r="U4" s="154"/>
      <c r="V4" s="154"/>
      <c r="W4" s="155"/>
      <c r="X4" s="155"/>
      <c r="Y4" s="152"/>
      <c r="Z4" s="278"/>
      <c r="AA4" s="155"/>
      <c r="AB4" s="290"/>
      <c r="AC4" s="162"/>
      <c r="AD4" s="165"/>
      <c r="AE4" s="154"/>
      <c r="AF4" s="154"/>
      <c r="AG4" s="154"/>
      <c r="AH4" s="154"/>
      <c r="AI4" s="154"/>
      <c r="AJ4" s="154"/>
    </row>
    <row r="5" spans="1:36" s="48" customFormat="1" ht="14.25" customHeight="1" x14ac:dyDescent="0.25">
      <c r="A5" s="134" t="s">
        <v>190</v>
      </c>
      <c r="B5" s="42" t="s">
        <v>191</v>
      </c>
      <c r="C5" s="145"/>
      <c r="D5" s="46"/>
      <c r="E5" s="46"/>
      <c r="F5" s="144"/>
      <c r="G5" s="351"/>
      <c r="H5" s="274"/>
      <c r="I5" s="234"/>
      <c r="J5" s="234"/>
      <c r="K5" s="234"/>
      <c r="L5" s="234"/>
      <c r="M5" s="234"/>
      <c r="N5" s="254">
        <f>Mileage!BI5</f>
        <v>857</v>
      </c>
      <c r="O5" s="165"/>
      <c r="P5" s="154"/>
      <c r="Q5" s="154"/>
      <c r="R5" s="154"/>
      <c r="S5" s="154"/>
      <c r="T5" s="154"/>
      <c r="U5" s="154"/>
      <c r="V5" s="154"/>
      <c r="W5" s="155"/>
      <c r="X5" s="155"/>
      <c r="Y5" s="152"/>
      <c r="Z5" s="278"/>
      <c r="AA5" s="155"/>
      <c r="AB5" s="290"/>
      <c r="AC5" s="162"/>
      <c r="AD5" s="165"/>
      <c r="AE5" s="154"/>
      <c r="AF5" s="154"/>
      <c r="AG5" s="154"/>
      <c r="AH5" s="154"/>
      <c r="AI5" s="154"/>
      <c r="AJ5" s="154"/>
    </row>
    <row r="6" spans="1:36" s="48" customFormat="1" ht="14.25" customHeight="1" x14ac:dyDescent="0.25">
      <c r="A6" s="49" t="s">
        <v>21</v>
      </c>
      <c r="B6" s="42" t="str">
        <f>HYPERLINK("http://www.combatvet.org/members/showMember.asp?LID=9416","Scott ""Big Dawg"" Johnson")</f>
        <v>Scott "Big Dawg" Johnson</v>
      </c>
      <c r="C6" s="145">
        <v>44201</v>
      </c>
      <c r="D6" s="46"/>
      <c r="E6" s="46"/>
      <c r="F6" s="144"/>
      <c r="G6" s="89"/>
      <c r="H6" s="274"/>
      <c r="I6" s="234" t="str">
        <f>'Annual Qualifications '!I6</f>
        <v>NC 15-4</v>
      </c>
      <c r="J6" s="234"/>
      <c r="K6" s="234"/>
      <c r="L6" s="234"/>
      <c r="M6" s="234" t="str">
        <f>'Annual Qualifications '!M6</f>
        <v>MD 40-1</v>
      </c>
      <c r="N6" s="254">
        <f>Mileage!BI6</f>
        <v>4132</v>
      </c>
      <c r="O6" s="165"/>
      <c r="P6" s="154"/>
      <c r="Q6" s="154"/>
      <c r="R6" s="154"/>
      <c r="S6" s="154"/>
      <c r="T6" s="154"/>
      <c r="U6" s="154"/>
      <c r="V6" s="154"/>
      <c r="W6" s="155"/>
      <c r="X6" s="155"/>
      <c r="Y6" s="152"/>
      <c r="Z6" s="278"/>
      <c r="AA6" s="155"/>
      <c r="AB6" s="290"/>
      <c r="AC6" s="162"/>
      <c r="AD6" s="165"/>
      <c r="AE6" s="154"/>
      <c r="AF6" s="154"/>
      <c r="AG6" s="154"/>
      <c r="AH6" s="154"/>
      <c r="AI6" s="154"/>
      <c r="AJ6" s="154"/>
    </row>
    <row r="7" spans="1:36" s="48" customFormat="1" ht="14.25" customHeight="1" x14ac:dyDescent="0.25">
      <c r="A7" s="49" t="s">
        <v>22</v>
      </c>
      <c r="B7" s="42" t="str">
        <f>HYPERLINK("http://www.combatvet.org/members/showMember.asp?LID=9586","michael ""cordless"" geci")</f>
        <v>michael "cordless" geci</v>
      </c>
      <c r="C7" s="145"/>
      <c r="D7" s="46"/>
      <c r="E7" s="46"/>
      <c r="F7" s="144"/>
      <c r="G7" s="89"/>
      <c r="H7" s="274"/>
      <c r="I7" s="234"/>
      <c r="J7" s="234"/>
      <c r="K7" s="234"/>
      <c r="L7" s="234"/>
      <c r="M7" s="234"/>
      <c r="N7" s="254">
        <f>Mileage!BI7</f>
        <v>0</v>
      </c>
      <c r="O7" s="165"/>
      <c r="P7" s="154"/>
      <c r="Q7" s="154"/>
      <c r="R7" s="154"/>
      <c r="S7" s="154"/>
      <c r="T7" s="154"/>
      <c r="U7" s="154"/>
      <c r="V7" s="154"/>
      <c r="W7" s="155"/>
      <c r="X7" s="155"/>
      <c r="Y7" s="152"/>
      <c r="Z7" s="278"/>
      <c r="AA7" s="155"/>
      <c r="AB7" s="290"/>
      <c r="AC7" s="162"/>
      <c r="AD7" s="165"/>
      <c r="AE7" s="154"/>
      <c r="AF7" s="154"/>
      <c r="AG7" s="154"/>
      <c r="AH7" s="154"/>
      <c r="AI7" s="154"/>
      <c r="AJ7" s="154"/>
    </row>
    <row r="8" spans="1:36" s="48" customFormat="1" ht="14.25" customHeight="1" x14ac:dyDescent="0.25">
      <c r="A8" s="49" t="s">
        <v>23</v>
      </c>
      <c r="B8" s="133" t="str">
        <f>HYPERLINK("http://www.combatvet.org/members/showMember.asp?LID=10224","jeffrey ""Stretch"" scott")</f>
        <v>jeffrey "Stretch" scott</v>
      </c>
      <c r="C8" s="145">
        <v>44229</v>
      </c>
      <c r="D8" s="46"/>
      <c r="E8" s="46"/>
      <c r="F8" s="144"/>
      <c r="G8" s="89"/>
      <c r="H8" s="274"/>
      <c r="I8" s="234"/>
      <c r="J8" s="234"/>
      <c r="K8" s="234"/>
      <c r="L8" s="234"/>
      <c r="M8" s="234"/>
      <c r="N8" s="254">
        <f>Mileage!BI8</f>
        <v>8743</v>
      </c>
      <c r="O8" s="165">
        <v>41947</v>
      </c>
      <c r="P8" s="154">
        <v>41986</v>
      </c>
      <c r="Q8" s="154">
        <v>41986</v>
      </c>
      <c r="R8" s="154">
        <v>42283</v>
      </c>
      <c r="S8" s="154"/>
      <c r="T8" s="154"/>
      <c r="U8" s="154"/>
      <c r="V8" s="154"/>
      <c r="W8" s="155"/>
      <c r="X8" s="155"/>
      <c r="Y8" s="152"/>
      <c r="Z8" s="278"/>
      <c r="AA8" s="155"/>
      <c r="AB8" s="290"/>
      <c r="AC8" s="162"/>
      <c r="AD8" s="165"/>
      <c r="AE8" s="154"/>
      <c r="AF8" s="154"/>
      <c r="AG8" s="154"/>
      <c r="AH8" s="154"/>
      <c r="AI8" s="154"/>
      <c r="AJ8" s="154"/>
    </row>
    <row r="9" spans="1:36" s="48" customFormat="1" ht="14.25" customHeight="1" x14ac:dyDescent="0.25">
      <c r="A9" s="49" t="s">
        <v>24</v>
      </c>
      <c r="B9" s="133" t="str">
        <f>HYPERLINK("http://www.combatvet.org/members/showMember.asp?LID=10457","DALE ""Peacemaker"" FATER")</f>
        <v>DALE "Peacemaker" FATER</v>
      </c>
      <c r="C9" s="145">
        <v>44229</v>
      </c>
      <c r="D9" s="46"/>
      <c r="E9" s="46"/>
      <c r="F9" s="144"/>
      <c r="G9" s="89"/>
      <c r="H9" s="274"/>
      <c r="I9" s="234" t="s">
        <v>139</v>
      </c>
      <c r="J9" s="234"/>
      <c r="K9" s="234"/>
      <c r="L9" s="234"/>
      <c r="M9" s="234"/>
      <c r="N9" s="254">
        <f>Mileage!BI9</f>
        <v>27624</v>
      </c>
      <c r="O9" s="165">
        <v>41947</v>
      </c>
      <c r="P9" s="154">
        <v>41986</v>
      </c>
      <c r="Q9" s="154">
        <v>41986</v>
      </c>
      <c r="R9" s="154">
        <v>42283</v>
      </c>
      <c r="S9" s="154">
        <v>42283</v>
      </c>
      <c r="T9" s="154">
        <v>42647</v>
      </c>
      <c r="U9" s="154">
        <v>43011</v>
      </c>
      <c r="V9" s="154">
        <v>43813</v>
      </c>
      <c r="W9" s="155"/>
      <c r="X9" s="155"/>
      <c r="Y9" s="152"/>
      <c r="Z9" s="278"/>
      <c r="AA9" s="155"/>
      <c r="AB9" s="290"/>
      <c r="AC9" s="162"/>
      <c r="AD9" s="165">
        <v>42546</v>
      </c>
      <c r="AE9" s="154"/>
      <c r="AF9" s="154"/>
      <c r="AG9" s="154"/>
      <c r="AH9" s="154"/>
      <c r="AI9" s="154">
        <v>42283</v>
      </c>
      <c r="AJ9" s="154"/>
    </row>
    <row r="10" spans="1:36" s="48" customFormat="1" ht="14.25" customHeight="1" x14ac:dyDescent="0.25">
      <c r="A10" s="49" t="s">
        <v>25</v>
      </c>
      <c r="B10" s="42" t="str">
        <f>HYPERLINK("http://www.combatvet.org/members/showMember.asp?LID=10801","Michael ""Mr Lezo"" Lilly")</f>
        <v>Michael "Mr Lezo" Lilly</v>
      </c>
      <c r="C10" s="145"/>
      <c r="D10" s="46"/>
      <c r="E10" s="46"/>
      <c r="F10" s="144"/>
      <c r="G10" s="89"/>
      <c r="H10" s="274"/>
      <c r="I10" s="234"/>
      <c r="J10" s="234"/>
      <c r="K10" s="234"/>
      <c r="L10" s="234"/>
      <c r="M10" s="234"/>
      <c r="N10" s="254">
        <f>Mileage!BI10</f>
        <v>25</v>
      </c>
      <c r="O10" s="165"/>
      <c r="P10" s="154"/>
      <c r="Q10" s="154"/>
      <c r="R10" s="154"/>
      <c r="S10" s="154"/>
      <c r="T10" s="154"/>
      <c r="U10" s="154"/>
      <c r="V10" s="154"/>
      <c r="W10" s="155"/>
      <c r="X10" s="155"/>
      <c r="Y10" s="152"/>
      <c r="Z10" s="278"/>
      <c r="AA10" s="155"/>
      <c r="AB10" s="290"/>
      <c r="AC10" s="162"/>
      <c r="AD10" s="165"/>
      <c r="AE10" s="154"/>
      <c r="AF10" s="154"/>
      <c r="AG10" s="154"/>
      <c r="AH10" s="154"/>
      <c r="AI10" s="154"/>
      <c r="AJ10" s="154"/>
    </row>
    <row r="11" spans="1:36" s="48" customFormat="1" ht="14.25" customHeight="1" x14ac:dyDescent="0.25">
      <c r="A11" s="49" t="s">
        <v>27</v>
      </c>
      <c r="B11" s="265" t="str">
        <f>HYPERLINK("http://www.combatvet.org/members/showMember.asp?LID=13730","Steven ""StoneCold"" Bunker")</f>
        <v>Steven "StoneCold" Bunker</v>
      </c>
      <c r="C11" s="145">
        <v>44201</v>
      </c>
      <c r="D11" s="46"/>
      <c r="E11" s="46"/>
      <c r="F11" s="144"/>
      <c r="G11" s="89"/>
      <c r="H11" s="274"/>
      <c r="I11" s="235" t="s">
        <v>26</v>
      </c>
      <c r="J11" s="235" t="s">
        <v>168</v>
      </c>
      <c r="K11" s="235" t="s">
        <v>105</v>
      </c>
      <c r="L11" s="235" t="s">
        <v>96</v>
      </c>
      <c r="M11" s="235" t="s">
        <v>102</v>
      </c>
      <c r="N11" s="255">
        <f>Mileage!BI11</f>
        <v>62986</v>
      </c>
      <c r="O11" s="170">
        <v>41860</v>
      </c>
      <c r="P11" s="156">
        <v>41986</v>
      </c>
      <c r="Q11" s="156">
        <v>42283</v>
      </c>
      <c r="R11" s="156">
        <v>42283</v>
      </c>
      <c r="S11" s="156">
        <v>42647</v>
      </c>
      <c r="T11" s="156">
        <v>43011</v>
      </c>
      <c r="U11" s="156">
        <v>43011</v>
      </c>
      <c r="V11" s="156">
        <v>43375</v>
      </c>
      <c r="W11" s="157">
        <v>43449</v>
      </c>
      <c r="X11" s="157">
        <v>43813</v>
      </c>
      <c r="Y11" s="152">
        <v>43813</v>
      </c>
      <c r="Z11" s="279">
        <v>43813</v>
      </c>
      <c r="AA11" s="155">
        <v>44201</v>
      </c>
      <c r="AB11" s="290">
        <v>44201</v>
      </c>
      <c r="AC11" s="162">
        <v>44201</v>
      </c>
      <c r="AD11" s="170">
        <v>42371</v>
      </c>
      <c r="AE11" s="156">
        <v>42476</v>
      </c>
      <c r="AF11" s="156">
        <v>42540</v>
      </c>
      <c r="AG11" s="156"/>
      <c r="AH11" s="156"/>
      <c r="AI11" s="156"/>
      <c r="AJ11" s="156"/>
    </row>
    <row r="12" spans="1:36" s="48" customFormat="1" ht="14.25" customHeight="1" x14ac:dyDescent="0.25">
      <c r="A12" s="52" t="s">
        <v>116</v>
      </c>
      <c r="B12" s="36" t="s">
        <v>117</v>
      </c>
      <c r="C12" s="145"/>
      <c r="D12" s="46"/>
      <c r="E12" s="46"/>
      <c r="F12" s="144"/>
      <c r="G12" s="89"/>
      <c r="H12" s="274"/>
      <c r="I12" s="47"/>
      <c r="J12" s="47"/>
      <c r="K12" s="47"/>
      <c r="L12" s="47"/>
      <c r="M12" s="47"/>
      <c r="N12" s="256">
        <f>Mileage!BI12</f>
        <v>1109</v>
      </c>
      <c r="O12" s="89"/>
      <c r="P12" s="152"/>
      <c r="Q12" s="152"/>
      <c r="R12" s="152"/>
      <c r="S12" s="152"/>
      <c r="T12" s="152"/>
      <c r="U12" s="152"/>
      <c r="V12" s="152"/>
      <c r="W12" s="152"/>
      <c r="X12" s="158"/>
      <c r="Y12" s="152"/>
      <c r="Z12" s="280"/>
      <c r="AA12" s="155"/>
      <c r="AB12" s="290"/>
      <c r="AC12" s="162"/>
      <c r="AD12" s="89"/>
      <c r="AE12" s="152"/>
      <c r="AF12" s="152"/>
      <c r="AG12" s="152"/>
      <c r="AH12" s="152"/>
      <c r="AI12" s="152"/>
      <c r="AJ12" s="152"/>
    </row>
    <row r="13" spans="1:36" s="48" customFormat="1" ht="14.25" customHeight="1" x14ac:dyDescent="0.25">
      <c r="A13" s="203" t="s">
        <v>248</v>
      </c>
      <c r="B13" s="36" t="s">
        <v>249</v>
      </c>
      <c r="C13" s="145"/>
      <c r="D13" s="46"/>
      <c r="E13" s="46"/>
      <c r="F13" s="144"/>
      <c r="G13" s="89"/>
      <c r="H13" s="274"/>
      <c r="I13" s="245"/>
      <c r="J13" s="47"/>
      <c r="K13" s="47"/>
      <c r="L13" s="47"/>
      <c r="M13" s="47"/>
      <c r="N13" s="55">
        <f>Mileage!BI13</f>
        <v>0</v>
      </c>
      <c r="O13" s="89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8"/>
      <c r="AA13" s="155"/>
      <c r="AB13" s="290"/>
      <c r="AC13" s="162"/>
      <c r="AD13" s="89"/>
      <c r="AE13" s="152"/>
      <c r="AF13" s="152"/>
      <c r="AG13" s="152"/>
      <c r="AH13" s="152"/>
      <c r="AI13" s="204"/>
      <c r="AJ13" s="204"/>
    </row>
    <row r="14" spans="1:36" s="48" customFormat="1" ht="14.25" customHeight="1" x14ac:dyDescent="0.25">
      <c r="A14" s="49" t="s">
        <v>28</v>
      </c>
      <c r="B14" s="133" t="str">
        <f>HYPERLINK("http://www.combatvet.org/members/showMember.asp?LID=14498","Michael ""Half Trac"" Headrick")</f>
        <v>Michael "Half Trac" Headrick</v>
      </c>
      <c r="C14" s="145">
        <v>44201</v>
      </c>
      <c r="D14" s="46"/>
      <c r="E14" s="46"/>
      <c r="F14" s="144"/>
      <c r="G14" s="351"/>
      <c r="H14" s="274"/>
      <c r="I14" s="234" t="s">
        <v>154</v>
      </c>
      <c r="J14" s="234"/>
      <c r="K14" s="234"/>
      <c r="L14" s="234"/>
      <c r="M14" s="234"/>
      <c r="N14" s="254">
        <f>Mileage!BI14</f>
        <v>7754</v>
      </c>
      <c r="O14" s="169">
        <v>41860</v>
      </c>
      <c r="P14" s="150">
        <v>41986</v>
      </c>
      <c r="Q14" s="150">
        <v>43011</v>
      </c>
      <c r="R14" s="150">
        <v>43449</v>
      </c>
      <c r="S14" s="150"/>
      <c r="T14" s="150"/>
      <c r="U14" s="150"/>
      <c r="V14" s="150"/>
      <c r="W14" s="151"/>
      <c r="X14" s="151"/>
      <c r="Y14" s="163"/>
      <c r="Z14" s="277"/>
      <c r="AA14" s="155"/>
      <c r="AB14" s="290"/>
      <c r="AC14" s="162"/>
      <c r="AD14" s="169"/>
      <c r="AE14" s="150"/>
      <c r="AF14" s="150"/>
      <c r="AG14" s="150"/>
      <c r="AH14" s="150"/>
      <c r="AI14" s="154"/>
      <c r="AJ14" s="154"/>
    </row>
    <row r="15" spans="1:36" s="48" customFormat="1" ht="14.25" customHeight="1" x14ac:dyDescent="0.25">
      <c r="A15" s="51" t="s">
        <v>29</v>
      </c>
      <c r="B15" s="266" t="s">
        <v>30</v>
      </c>
      <c r="C15" s="145"/>
      <c r="D15" s="46"/>
      <c r="E15" s="46"/>
      <c r="F15" s="144"/>
      <c r="G15" s="89"/>
      <c r="H15" s="274"/>
      <c r="I15" s="234" t="s">
        <v>154</v>
      </c>
      <c r="J15" s="234" t="s">
        <v>168</v>
      </c>
      <c r="K15" s="234"/>
      <c r="L15" s="234" t="s">
        <v>96</v>
      </c>
      <c r="M15" s="234" t="s">
        <v>282</v>
      </c>
      <c r="N15" s="254">
        <f>Mileage!BI15</f>
        <v>23089</v>
      </c>
      <c r="O15" s="165">
        <v>42615</v>
      </c>
      <c r="P15" s="154">
        <v>42647</v>
      </c>
      <c r="Q15" s="154">
        <v>42647</v>
      </c>
      <c r="R15" s="154">
        <v>43011</v>
      </c>
      <c r="S15" s="154">
        <v>43046</v>
      </c>
      <c r="T15" s="154">
        <v>43813</v>
      </c>
      <c r="U15" s="154">
        <v>43813</v>
      </c>
      <c r="V15" s="154"/>
      <c r="W15" s="155"/>
      <c r="X15" s="155"/>
      <c r="Y15" s="152"/>
      <c r="Z15" s="278"/>
      <c r="AA15" s="155"/>
      <c r="AB15" s="290"/>
      <c r="AC15" s="162"/>
      <c r="AD15" s="165">
        <v>44030</v>
      </c>
      <c r="AE15" s="154">
        <v>44037</v>
      </c>
      <c r="AF15" s="154"/>
      <c r="AG15" s="154"/>
      <c r="AH15" s="154"/>
      <c r="AI15" s="154"/>
      <c r="AJ15" s="154"/>
    </row>
    <row r="16" spans="1:36" s="48" customFormat="1" ht="14.25" customHeight="1" x14ac:dyDescent="0.25">
      <c r="A16" s="56" t="s">
        <v>62</v>
      </c>
      <c r="B16" s="36" t="s">
        <v>63</v>
      </c>
      <c r="C16" s="145"/>
      <c r="D16" s="46"/>
      <c r="E16" s="46"/>
      <c r="F16" s="144"/>
      <c r="G16" s="351"/>
      <c r="H16" s="274"/>
      <c r="I16" s="234" t="s">
        <v>138</v>
      </c>
      <c r="J16" s="234"/>
      <c r="K16" s="234"/>
      <c r="L16" s="234"/>
      <c r="M16" s="234" t="str">
        <f>'Annual Qualifications '!M16</f>
        <v>MD 40-1</v>
      </c>
      <c r="N16" s="254">
        <f>Mileage!BI16</f>
        <v>2384</v>
      </c>
      <c r="O16" s="165"/>
      <c r="P16" s="154"/>
      <c r="Q16" s="154"/>
      <c r="R16" s="154"/>
      <c r="S16" s="154"/>
      <c r="T16" s="154"/>
      <c r="U16" s="154"/>
      <c r="V16" s="154"/>
      <c r="W16" s="155"/>
      <c r="X16" s="155"/>
      <c r="Y16" s="152"/>
      <c r="Z16" s="278"/>
      <c r="AA16" s="155"/>
      <c r="AB16" s="290"/>
      <c r="AC16" s="162"/>
      <c r="AD16" s="165">
        <v>44030</v>
      </c>
      <c r="AE16" s="154"/>
      <c r="AF16" s="154"/>
      <c r="AG16" s="154"/>
      <c r="AH16" s="154"/>
      <c r="AI16" s="154"/>
      <c r="AJ16" s="154"/>
    </row>
    <row r="17" spans="1:36" s="48" customFormat="1" ht="14.25" customHeight="1" x14ac:dyDescent="0.25">
      <c r="A17" s="37" t="s">
        <v>84</v>
      </c>
      <c r="B17" s="36" t="s">
        <v>91</v>
      </c>
      <c r="C17" s="145"/>
      <c r="D17" s="46"/>
      <c r="E17" s="46"/>
      <c r="F17" s="144"/>
      <c r="G17" s="351"/>
      <c r="H17" s="274"/>
      <c r="I17" s="234"/>
      <c r="J17" s="234"/>
      <c r="K17" s="234"/>
      <c r="L17" s="234"/>
      <c r="M17" s="234"/>
      <c r="N17" s="254">
        <f>Mileage!BI17</f>
        <v>2027</v>
      </c>
      <c r="O17" s="165"/>
      <c r="P17" s="154"/>
      <c r="Q17" s="154"/>
      <c r="R17" s="154"/>
      <c r="S17" s="154"/>
      <c r="T17" s="154"/>
      <c r="U17" s="154"/>
      <c r="V17" s="154"/>
      <c r="W17" s="155"/>
      <c r="X17" s="155"/>
      <c r="Y17" s="152"/>
      <c r="Z17" s="278"/>
      <c r="AA17" s="155"/>
      <c r="AB17" s="290"/>
      <c r="AC17" s="162"/>
      <c r="AD17" s="165">
        <v>42933</v>
      </c>
      <c r="AE17" s="154"/>
      <c r="AF17" s="154"/>
      <c r="AG17" s="154"/>
      <c r="AH17" s="154"/>
      <c r="AI17" s="154"/>
      <c r="AJ17" s="154"/>
    </row>
    <row r="18" spans="1:36" s="48" customFormat="1" ht="14.25" customHeight="1" x14ac:dyDescent="0.25">
      <c r="A18" s="51" t="s">
        <v>31</v>
      </c>
      <c r="B18" s="58" t="s">
        <v>32</v>
      </c>
      <c r="C18" s="145">
        <v>44201</v>
      </c>
      <c r="D18" s="46"/>
      <c r="E18" s="46"/>
      <c r="F18" s="144"/>
      <c r="G18" s="89"/>
      <c r="H18" s="276"/>
      <c r="I18" s="234"/>
      <c r="J18" s="234"/>
      <c r="K18" s="234"/>
      <c r="L18" s="234" t="str">
        <f>'Annual Qualifications '!L18</f>
        <v>R2R</v>
      </c>
      <c r="M18" s="234"/>
      <c r="N18" s="254">
        <f>Mileage!BI18</f>
        <v>10711</v>
      </c>
      <c r="O18" s="165"/>
      <c r="P18" s="154"/>
      <c r="Q18" s="154"/>
      <c r="R18" s="154"/>
      <c r="S18" s="154"/>
      <c r="T18" s="154"/>
      <c r="U18" s="154"/>
      <c r="V18" s="154"/>
      <c r="W18" s="155"/>
      <c r="X18" s="155"/>
      <c r="Y18" s="152"/>
      <c r="Z18" s="278"/>
      <c r="AA18" s="155"/>
      <c r="AB18" s="290"/>
      <c r="AC18" s="162"/>
      <c r="AD18" s="165"/>
      <c r="AE18" s="154"/>
      <c r="AF18" s="154"/>
      <c r="AG18" s="154"/>
      <c r="AH18" s="154"/>
      <c r="AI18" s="154"/>
      <c r="AJ18" s="154"/>
    </row>
    <row r="19" spans="1:36" s="48" customFormat="1" ht="14.25" customHeight="1" x14ac:dyDescent="0.25">
      <c r="A19" s="188" t="s">
        <v>235</v>
      </c>
      <c r="B19" s="188" t="s">
        <v>236</v>
      </c>
      <c r="C19" s="145">
        <v>44201</v>
      </c>
      <c r="D19" s="46"/>
      <c r="E19" s="46"/>
      <c r="F19" s="144"/>
      <c r="G19" s="89"/>
      <c r="H19" s="274"/>
      <c r="I19" s="234"/>
      <c r="J19" s="234"/>
      <c r="K19" s="234"/>
      <c r="L19" s="234"/>
      <c r="M19" s="234"/>
      <c r="N19" s="256">
        <f>Mileage!BI19</f>
        <v>3294</v>
      </c>
      <c r="O19" s="165"/>
      <c r="P19" s="154"/>
      <c r="Q19" s="154"/>
      <c r="R19" s="154"/>
      <c r="S19" s="154"/>
      <c r="T19" s="154"/>
      <c r="U19" s="155"/>
      <c r="V19" s="154"/>
      <c r="W19" s="155"/>
      <c r="X19" s="155"/>
      <c r="Y19" s="152"/>
      <c r="Z19" s="278"/>
      <c r="AA19" s="155"/>
      <c r="AB19" s="290"/>
      <c r="AC19" s="162"/>
      <c r="AD19" s="165"/>
      <c r="AE19" s="154"/>
      <c r="AF19" s="154"/>
      <c r="AG19" s="154"/>
      <c r="AH19" s="154"/>
      <c r="AI19" s="154"/>
      <c r="AJ19" s="154"/>
    </row>
    <row r="20" spans="1:36" s="48" customFormat="1" ht="14.25" customHeight="1" x14ac:dyDescent="0.25">
      <c r="A20" s="51" t="s">
        <v>33</v>
      </c>
      <c r="B20" s="266" t="s">
        <v>34</v>
      </c>
      <c r="C20" s="145"/>
      <c r="D20" s="46"/>
      <c r="E20" s="46"/>
      <c r="F20" s="144"/>
      <c r="G20" s="89"/>
      <c r="H20" s="274"/>
      <c r="I20" s="234" t="s">
        <v>139</v>
      </c>
      <c r="J20" s="234" t="s">
        <v>168</v>
      </c>
      <c r="K20" s="234" t="str">
        <f>'Annual Qualifications '!K20</f>
        <v>KY 1-1</v>
      </c>
      <c r="L20" s="234" t="s">
        <v>96</v>
      </c>
      <c r="M20" s="234" t="s">
        <v>102</v>
      </c>
      <c r="N20" s="254">
        <f>Mileage!BI20</f>
        <v>31770</v>
      </c>
      <c r="O20" s="165">
        <v>42145</v>
      </c>
      <c r="P20" s="154">
        <v>42283</v>
      </c>
      <c r="Q20" s="154">
        <v>42283</v>
      </c>
      <c r="R20" s="154">
        <v>42350</v>
      </c>
      <c r="S20" s="154">
        <v>42647</v>
      </c>
      <c r="T20" s="154">
        <v>43011</v>
      </c>
      <c r="U20" s="155">
        <v>43449</v>
      </c>
      <c r="V20" s="154">
        <v>43813</v>
      </c>
      <c r="W20" s="155">
        <v>44201</v>
      </c>
      <c r="X20" s="155"/>
      <c r="Y20" s="152"/>
      <c r="Z20" s="278"/>
      <c r="AA20" s="155"/>
      <c r="AB20" s="290"/>
      <c r="AC20" s="162"/>
      <c r="AD20" s="165">
        <v>42540</v>
      </c>
      <c r="AE20" s="154"/>
      <c r="AF20" s="154"/>
      <c r="AG20" s="154"/>
      <c r="AH20" s="154"/>
      <c r="AI20" s="154">
        <v>42283</v>
      </c>
      <c r="AJ20" s="154"/>
    </row>
    <row r="21" spans="1:36" s="213" customFormat="1" ht="14.25" customHeight="1" x14ac:dyDescent="0.25">
      <c r="A21" s="214" t="s">
        <v>99</v>
      </c>
      <c r="B21" s="267" t="s">
        <v>35</v>
      </c>
      <c r="C21" s="212">
        <v>44201</v>
      </c>
      <c r="D21" s="215"/>
      <c r="E21" s="215"/>
      <c r="F21" s="216"/>
      <c r="G21" s="89"/>
      <c r="H21" s="276"/>
      <c r="I21" s="236" t="s">
        <v>26</v>
      </c>
      <c r="J21" s="236" t="s">
        <v>137</v>
      </c>
      <c r="K21" s="236" t="s">
        <v>281</v>
      </c>
      <c r="L21" s="236" t="str">
        <f>'Annual Qualifications '!L21</f>
        <v>R2R</v>
      </c>
      <c r="M21" s="236" t="str">
        <f>'Annual Qualifications '!M21</f>
        <v>MD 40-1</v>
      </c>
      <c r="N21" s="257">
        <f>Mileage!BI21</f>
        <v>40259</v>
      </c>
      <c r="O21" s="252">
        <v>42494</v>
      </c>
      <c r="P21" s="206">
        <v>43011</v>
      </c>
      <c r="Q21" s="206">
        <v>43046</v>
      </c>
      <c r="R21" s="206">
        <v>43193</v>
      </c>
      <c r="S21" s="206">
        <v>43375</v>
      </c>
      <c r="T21" s="217">
        <v>43449</v>
      </c>
      <c r="U21" s="206">
        <v>43505</v>
      </c>
      <c r="V21" s="206">
        <v>43813</v>
      </c>
      <c r="W21" s="217">
        <v>44201</v>
      </c>
      <c r="X21" s="217">
        <v>44201</v>
      </c>
      <c r="Y21" s="152"/>
      <c r="Z21" s="281"/>
      <c r="AA21" s="155"/>
      <c r="AB21" s="290"/>
      <c r="AC21" s="162"/>
      <c r="AD21" s="252">
        <v>43225</v>
      </c>
      <c r="AE21" s="206">
        <v>43365</v>
      </c>
      <c r="AF21" s="217">
        <v>43367</v>
      </c>
      <c r="AG21" s="152">
        <v>43377</v>
      </c>
      <c r="AH21" s="171">
        <v>43379</v>
      </c>
      <c r="AI21" s="206"/>
      <c r="AJ21" s="206"/>
    </row>
    <row r="22" spans="1:36" s="48" customFormat="1" ht="14.25" customHeight="1" x14ac:dyDescent="0.25">
      <c r="A22" s="57" t="s">
        <v>36</v>
      </c>
      <c r="B22" s="266" t="s">
        <v>108</v>
      </c>
      <c r="C22" s="145">
        <v>44201</v>
      </c>
      <c r="D22" s="46"/>
      <c r="E22" s="46"/>
      <c r="F22" s="352"/>
      <c r="G22" s="89"/>
      <c r="H22" s="274"/>
      <c r="I22" s="234"/>
      <c r="J22" s="234"/>
      <c r="K22" s="234"/>
      <c r="L22" s="234"/>
      <c r="M22" s="234"/>
      <c r="N22" s="254">
        <f>Mileage!BI22</f>
        <v>10161</v>
      </c>
      <c r="O22" s="165">
        <v>43620</v>
      </c>
      <c r="P22" s="154">
        <v>43813</v>
      </c>
      <c r="Q22" s="154">
        <v>43813</v>
      </c>
      <c r="R22" s="154">
        <v>44201</v>
      </c>
      <c r="S22" s="154"/>
      <c r="T22" s="154"/>
      <c r="U22" s="154"/>
      <c r="V22" s="154"/>
      <c r="W22" s="155"/>
      <c r="X22" s="155"/>
      <c r="Y22" s="152"/>
      <c r="Z22" s="278"/>
      <c r="AA22" s="155"/>
      <c r="AB22" s="290"/>
      <c r="AC22" s="162"/>
      <c r="AD22" s="165">
        <v>44037</v>
      </c>
      <c r="AE22" s="154"/>
      <c r="AF22" s="154"/>
      <c r="AG22" s="154"/>
      <c r="AH22" s="154"/>
      <c r="AI22" s="154"/>
      <c r="AJ22" s="154"/>
    </row>
    <row r="23" spans="1:36" s="48" customFormat="1" ht="14.25" customHeight="1" x14ac:dyDescent="0.25">
      <c r="A23" s="57" t="s">
        <v>38</v>
      </c>
      <c r="B23" s="58" t="s">
        <v>39</v>
      </c>
      <c r="C23" s="145"/>
      <c r="D23" s="46"/>
      <c r="E23" s="46"/>
      <c r="F23" s="342"/>
      <c r="G23" s="89"/>
      <c r="H23" s="274"/>
      <c r="I23" s="234"/>
      <c r="J23" s="234"/>
      <c r="K23" s="234"/>
      <c r="L23" s="234"/>
      <c r="M23" s="234"/>
      <c r="N23" s="254">
        <f>Mileage!BI23</f>
        <v>3299</v>
      </c>
      <c r="O23" s="165"/>
      <c r="P23" s="154"/>
      <c r="Q23" s="154"/>
      <c r="R23" s="154"/>
      <c r="S23" s="154"/>
      <c r="T23" s="154"/>
      <c r="U23" s="154"/>
      <c r="V23" s="154"/>
      <c r="W23" s="155"/>
      <c r="X23" s="155"/>
      <c r="Y23" s="152"/>
      <c r="Z23" s="278"/>
      <c r="AA23" s="155"/>
      <c r="AB23" s="290"/>
      <c r="AC23" s="162"/>
      <c r="AD23" s="165"/>
      <c r="AE23" s="154"/>
      <c r="AF23" s="154"/>
      <c r="AG23" s="154"/>
      <c r="AH23" s="154"/>
      <c r="AI23" s="154"/>
      <c r="AJ23" s="154"/>
    </row>
    <row r="24" spans="1:36" s="48" customFormat="1" ht="14.25" customHeight="1" x14ac:dyDescent="0.25">
      <c r="A24" s="58" t="s">
        <v>40</v>
      </c>
      <c r="B24" s="130" t="s">
        <v>41</v>
      </c>
      <c r="C24" s="145"/>
      <c r="D24" s="46"/>
      <c r="E24" s="46"/>
      <c r="F24" s="144"/>
      <c r="G24" s="89"/>
      <c r="H24" s="274"/>
      <c r="I24" s="234"/>
      <c r="J24" s="234"/>
      <c r="K24" s="234"/>
      <c r="L24" s="234" t="str">
        <f>'Annual Qualifications '!L24</f>
        <v>R2R</v>
      </c>
      <c r="M24" s="234"/>
      <c r="N24" s="254">
        <f>Mileage!BI24</f>
        <v>18020</v>
      </c>
      <c r="O24" s="165">
        <v>42288</v>
      </c>
      <c r="P24" s="154">
        <v>42647</v>
      </c>
      <c r="Q24" s="154">
        <v>42647</v>
      </c>
      <c r="R24" s="154">
        <v>42647</v>
      </c>
      <c r="S24" s="154">
        <v>43011</v>
      </c>
      <c r="T24" s="155">
        <v>43449</v>
      </c>
      <c r="U24" s="154"/>
      <c r="V24" s="154"/>
      <c r="W24" s="155"/>
      <c r="X24" s="155"/>
      <c r="Y24" s="152"/>
      <c r="Z24" s="278"/>
      <c r="AA24" s="155"/>
      <c r="AB24" s="290"/>
      <c r="AC24" s="162"/>
      <c r="AD24" s="165">
        <v>42540</v>
      </c>
      <c r="AE24" s="154"/>
      <c r="AF24" s="154"/>
      <c r="AG24" s="154"/>
      <c r="AH24" s="154"/>
      <c r="AI24" s="154"/>
      <c r="AJ24" s="154"/>
    </row>
    <row r="25" spans="1:36" s="48" customFormat="1" ht="14.25" customHeight="1" x14ac:dyDescent="0.25">
      <c r="A25" s="53" t="s">
        <v>54</v>
      </c>
      <c r="B25" s="36" t="s">
        <v>55</v>
      </c>
      <c r="C25" s="145"/>
      <c r="D25" s="46"/>
      <c r="E25" s="46"/>
      <c r="F25" s="144"/>
      <c r="G25" s="89"/>
      <c r="H25" s="274"/>
      <c r="I25" s="234"/>
      <c r="J25" s="234"/>
      <c r="K25" s="234"/>
      <c r="L25" s="234"/>
      <c r="M25" s="234"/>
      <c r="N25" s="254">
        <f>Mileage!BI25</f>
        <v>569</v>
      </c>
      <c r="O25" s="165"/>
      <c r="P25" s="154"/>
      <c r="Q25" s="154"/>
      <c r="R25" s="154"/>
      <c r="S25" s="154"/>
      <c r="T25" s="154"/>
      <c r="U25" s="154"/>
      <c r="V25" s="154"/>
      <c r="W25" s="155"/>
      <c r="X25" s="155"/>
      <c r="Y25" s="152"/>
      <c r="Z25" s="278"/>
      <c r="AA25" s="155"/>
      <c r="AB25" s="290"/>
      <c r="AC25" s="162"/>
      <c r="AD25" s="165"/>
      <c r="AE25" s="154"/>
      <c r="AF25" s="154"/>
      <c r="AG25" s="154"/>
      <c r="AH25" s="154"/>
      <c r="AI25" s="154"/>
      <c r="AJ25" s="154"/>
    </row>
    <row r="26" spans="1:36" s="48" customFormat="1" ht="14.25" customHeight="1" x14ac:dyDescent="0.25">
      <c r="A26" s="53" t="s">
        <v>59</v>
      </c>
      <c r="B26" s="130" t="s">
        <v>60</v>
      </c>
      <c r="C26" s="145">
        <v>44201</v>
      </c>
      <c r="D26" s="46"/>
      <c r="E26" s="46"/>
      <c r="F26" s="144"/>
      <c r="G26" s="89"/>
      <c r="H26" s="274"/>
      <c r="I26" s="234" t="s">
        <v>139</v>
      </c>
      <c r="J26" s="234"/>
      <c r="K26" s="234"/>
      <c r="L26" s="234"/>
      <c r="M26" s="234"/>
      <c r="N26" s="254">
        <f>Mileage!BI26</f>
        <v>5427</v>
      </c>
      <c r="O26" s="165">
        <v>43620</v>
      </c>
      <c r="P26" s="154">
        <v>43813</v>
      </c>
      <c r="Q26" s="154">
        <v>44201</v>
      </c>
      <c r="R26" s="154"/>
      <c r="S26" s="154"/>
      <c r="T26" s="154"/>
      <c r="U26" s="154"/>
      <c r="V26" s="154"/>
      <c r="W26" s="155"/>
      <c r="X26" s="155"/>
      <c r="Y26" s="152"/>
      <c r="Z26" s="278"/>
      <c r="AA26" s="155"/>
      <c r="AB26" s="290"/>
      <c r="AC26" s="162"/>
      <c r="AD26" s="165"/>
      <c r="AE26" s="154"/>
      <c r="AF26" s="154"/>
      <c r="AG26" s="154"/>
      <c r="AH26" s="154"/>
      <c r="AI26" s="154"/>
      <c r="AJ26" s="154"/>
    </row>
    <row r="27" spans="1:36" s="48" customFormat="1" ht="14.25" customHeight="1" x14ac:dyDescent="0.25">
      <c r="A27" s="53" t="s">
        <v>103</v>
      </c>
      <c r="B27" s="261" t="s">
        <v>104</v>
      </c>
      <c r="C27" s="145">
        <v>44201</v>
      </c>
      <c r="D27" s="46"/>
      <c r="E27" s="46"/>
      <c r="F27" s="144"/>
      <c r="G27" s="89"/>
      <c r="H27" s="274"/>
      <c r="I27" s="47" t="s">
        <v>139</v>
      </c>
      <c r="J27" s="47"/>
      <c r="K27" s="47"/>
      <c r="L27" s="47"/>
      <c r="M27" s="47"/>
      <c r="N27" s="256">
        <f>Mileage!BI27</f>
        <v>8734</v>
      </c>
      <c r="O27" s="89">
        <v>43364</v>
      </c>
      <c r="P27" s="152">
        <v>43813</v>
      </c>
      <c r="Q27" s="152">
        <v>43813</v>
      </c>
      <c r="R27" s="152">
        <v>43813</v>
      </c>
      <c r="S27" s="152"/>
      <c r="T27" s="152"/>
      <c r="U27" s="158"/>
      <c r="V27" s="152"/>
      <c r="W27" s="152"/>
      <c r="X27" s="158"/>
      <c r="Y27" s="152"/>
      <c r="Z27" s="280"/>
      <c r="AA27" s="155"/>
      <c r="AB27" s="290"/>
      <c r="AC27" s="162"/>
      <c r="AD27" s="89"/>
      <c r="AE27" s="152"/>
      <c r="AF27" s="89"/>
      <c r="AG27" s="89"/>
      <c r="AH27" s="152"/>
      <c r="AI27" s="152"/>
      <c r="AJ27" s="152"/>
    </row>
    <row r="28" spans="1:36" s="48" customFormat="1" ht="14.25" customHeight="1" x14ac:dyDescent="0.25">
      <c r="A28" s="36" t="s">
        <v>163</v>
      </c>
      <c r="B28" s="36" t="s">
        <v>162</v>
      </c>
      <c r="C28" s="145"/>
      <c r="D28" s="46"/>
      <c r="E28" s="46"/>
      <c r="F28" s="144"/>
      <c r="G28" s="89"/>
      <c r="H28" s="274"/>
      <c r="I28" s="47"/>
      <c r="J28" s="47"/>
      <c r="K28" s="47"/>
      <c r="L28" s="47"/>
      <c r="M28" s="47"/>
      <c r="N28" s="258">
        <f>Mileage!BI28</f>
        <v>75</v>
      </c>
      <c r="O28" s="172"/>
      <c r="P28" s="159"/>
      <c r="Q28" s="159"/>
      <c r="R28" s="160"/>
      <c r="S28" s="159"/>
      <c r="T28" s="159"/>
      <c r="U28" s="161"/>
      <c r="V28" s="152"/>
      <c r="W28" s="152"/>
      <c r="X28" s="158"/>
      <c r="Y28" s="152"/>
      <c r="Z28" s="280"/>
      <c r="AA28" s="155"/>
      <c r="AB28" s="290"/>
      <c r="AC28" s="162"/>
      <c r="AD28" s="89"/>
      <c r="AE28" s="152"/>
      <c r="AF28" s="172"/>
      <c r="AG28" s="172"/>
      <c r="AH28" s="159"/>
      <c r="AI28" s="159"/>
      <c r="AJ28" s="159"/>
    </row>
    <row r="29" spans="1:36" s="48" customFormat="1" ht="14.25" customHeight="1" x14ac:dyDescent="0.25">
      <c r="A29" s="53" t="s">
        <v>66</v>
      </c>
      <c r="B29" s="268" t="s">
        <v>65</v>
      </c>
      <c r="C29" s="145"/>
      <c r="D29" s="46"/>
      <c r="E29" s="46"/>
      <c r="F29" s="144"/>
      <c r="G29" s="89"/>
      <c r="H29" s="274"/>
      <c r="I29" s="47" t="s">
        <v>26</v>
      </c>
      <c r="J29" s="47"/>
      <c r="K29" s="47"/>
      <c r="L29" s="47"/>
      <c r="M29" s="47"/>
      <c r="N29" s="258">
        <f>Mileage!BI29</f>
        <v>6259</v>
      </c>
      <c r="O29" s="172">
        <v>42675</v>
      </c>
      <c r="P29" s="159">
        <v>43011</v>
      </c>
      <c r="Q29" s="159">
        <v>43011</v>
      </c>
      <c r="R29" s="155">
        <v>43449</v>
      </c>
      <c r="S29" s="159"/>
      <c r="T29" s="159"/>
      <c r="U29" s="161"/>
      <c r="V29" s="152"/>
      <c r="W29" s="152"/>
      <c r="X29" s="158"/>
      <c r="Y29" s="152"/>
      <c r="Z29" s="280"/>
      <c r="AA29" s="155"/>
      <c r="AB29" s="290"/>
      <c r="AC29" s="162"/>
      <c r="AD29" s="89">
        <v>43582</v>
      </c>
      <c r="AE29" s="152"/>
      <c r="AF29" s="172"/>
      <c r="AG29" s="172"/>
      <c r="AH29" s="159"/>
      <c r="AI29" s="159"/>
      <c r="AJ29" s="159"/>
    </row>
    <row r="30" spans="1:36" s="48" customFormat="1" ht="14.25" customHeight="1" x14ac:dyDescent="0.25">
      <c r="A30" s="53" t="s">
        <v>70</v>
      </c>
      <c r="B30" s="102" t="s">
        <v>69</v>
      </c>
      <c r="C30" s="145"/>
      <c r="D30" s="46"/>
      <c r="E30" s="46"/>
      <c r="F30" s="144"/>
      <c r="G30" s="89"/>
      <c r="H30" s="274"/>
      <c r="I30" s="234"/>
      <c r="J30" s="234"/>
      <c r="K30" s="234"/>
      <c r="L30" s="234"/>
      <c r="M30" s="234"/>
      <c r="N30" s="256">
        <f>Mileage!BI30</f>
        <v>1690</v>
      </c>
      <c r="O30" s="89"/>
      <c r="P30" s="152"/>
      <c r="Q30" s="152"/>
      <c r="R30" s="152"/>
      <c r="S30" s="152"/>
      <c r="T30" s="152"/>
      <c r="U30" s="152"/>
      <c r="V30" s="152"/>
      <c r="W30" s="152"/>
      <c r="X30" s="158"/>
      <c r="Y30" s="152"/>
      <c r="Z30" s="280"/>
      <c r="AA30" s="155"/>
      <c r="AB30" s="290"/>
      <c r="AC30" s="162"/>
      <c r="AD30" s="89"/>
      <c r="AE30" s="152"/>
      <c r="AF30" s="152"/>
      <c r="AG30" s="152"/>
      <c r="AH30" s="152"/>
      <c r="AI30" s="152"/>
      <c r="AJ30" s="152"/>
    </row>
    <row r="31" spans="1:36" s="48" customFormat="1" ht="14.25" customHeight="1" x14ac:dyDescent="0.25">
      <c r="A31" s="53" t="s">
        <v>155</v>
      </c>
      <c r="B31" s="102" t="s">
        <v>156</v>
      </c>
      <c r="C31" s="145"/>
      <c r="D31" s="46"/>
      <c r="E31" s="46"/>
      <c r="F31" s="144"/>
      <c r="G31" s="89"/>
      <c r="H31" s="274"/>
      <c r="I31" s="234"/>
      <c r="J31" s="234"/>
      <c r="K31" s="234"/>
      <c r="L31" s="234"/>
      <c r="M31" s="234"/>
      <c r="N31" s="258">
        <f>Mileage!BI31</f>
        <v>290</v>
      </c>
      <c r="O31" s="172"/>
      <c r="P31" s="159"/>
      <c r="Q31" s="159"/>
      <c r="R31" s="159"/>
      <c r="S31" s="159"/>
      <c r="T31" s="159"/>
      <c r="U31" s="159"/>
      <c r="V31" s="159"/>
      <c r="W31" s="159"/>
      <c r="X31" s="161"/>
      <c r="Y31" s="152"/>
      <c r="Z31" s="282"/>
      <c r="AA31" s="155"/>
      <c r="AB31" s="290"/>
      <c r="AC31" s="162"/>
      <c r="AD31" s="172"/>
      <c r="AE31" s="159"/>
      <c r="AF31" s="159"/>
      <c r="AG31" s="159"/>
      <c r="AH31" s="159"/>
      <c r="AI31" s="159"/>
      <c r="AJ31" s="159"/>
    </row>
    <row r="32" spans="1:36" s="48" customFormat="1" ht="14.25" customHeight="1" x14ac:dyDescent="0.25">
      <c r="A32" s="62" t="s">
        <v>89</v>
      </c>
      <c r="B32" s="103" t="s">
        <v>90</v>
      </c>
      <c r="C32" s="145"/>
      <c r="D32" s="46"/>
      <c r="E32" s="46"/>
      <c r="F32" s="144"/>
      <c r="G32" s="89"/>
      <c r="H32" s="274"/>
      <c r="I32" s="237"/>
      <c r="J32" s="237"/>
      <c r="K32" s="237"/>
      <c r="L32" s="237"/>
      <c r="M32" s="237"/>
      <c r="N32" s="258">
        <f>Mileage!BI32</f>
        <v>1613</v>
      </c>
      <c r="O32" s="172"/>
      <c r="P32" s="159"/>
      <c r="Q32" s="159"/>
      <c r="R32" s="159"/>
      <c r="S32" s="159"/>
      <c r="T32" s="159"/>
      <c r="U32" s="159"/>
      <c r="V32" s="159"/>
      <c r="W32" s="159"/>
      <c r="X32" s="161"/>
      <c r="Y32" s="152"/>
      <c r="Z32" s="282"/>
      <c r="AA32" s="155"/>
      <c r="AB32" s="290"/>
      <c r="AC32" s="162"/>
      <c r="AD32" s="172"/>
      <c r="AE32" s="159"/>
      <c r="AF32" s="159"/>
      <c r="AG32" s="159"/>
      <c r="AH32" s="159"/>
      <c r="AI32" s="159"/>
      <c r="AJ32" s="159"/>
    </row>
    <row r="33" spans="1:36" s="48" customFormat="1" ht="14.25" customHeight="1" x14ac:dyDescent="0.25">
      <c r="A33" s="53" t="s">
        <v>92</v>
      </c>
      <c r="B33" s="269" t="s">
        <v>93</v>
      </c>
      <c r="C33" s="145">
        <v>44229</v>
      </c>
      <c r="D33" s="46"/>
      <c r="E33" s="46"/>
      <c r="F33" s="144"/>
      <c r="G33" s="89"/>
      <c r="H33" s="274"/>
      <c r="I33" s="237" t="s">
        <v>138</v>
      </c>
      <c r="J33" s="237"/>
      <c r="K33" s="237"/>
      <c r="L33" s="237"/>
      <c r="M33" s="237"/>
      <c r="N33" s="258">
        <f>Mileage!BI33</f>
        <v>4467</v>
      </c>
      <c r="O33" s="89">
        <v>44048</v>
      </c>
      <c r="P33" s="152">
        <v>44201</v>
      </c>
      <c r="Q33" s="152"/>
      <c r="R33" s="152"/>
      <c r="S33" s="152"/>
      <c r="T33" s="152"/>
      <c r="U33" s="152"/>
      <c r="V33" s="152"/>
      <c r="W33" s="152"/>
      <c r="X33" s="158"/>
      <c r="Y33" s="152"/>
      <c r="Z33" s="280"/>
      <c r="AA33" s="155"/>
      <c r="AB33" s="290"/>
      <c r="AC33" s="162"/>
      <c r="AD33" s="89">
        <v>44030</v>
      </c>
      <c r="AE33" s="152"/>
      <c r="AF33" s="152"/>
      <c r="AG33" s="152"/>
      <c r="AH33" s="152"/>
      <c r="AI33" s="152"/>
      <c r="AJ33" s="152"/>
    </row>
    <row r="34" spans="1:36" s="48" customFormat="1" ht="14.25" customHeight="1" x14ac:dyDescent="0.25">
      <c r="A34" s="62" t="s">
        <v>94</v>
      </c>
      <c r="B34" s="103" t="s">
        <v>95</v>
      </c>
      <c r="C34" s="145"/>
      <c r="D34" s="46"/>
      <c r="E34" s="46"/>
      <c r="F34" s="144"/>
      <c r="G34" s="89"/>
      <c r="H34" s="274"/>
      <c r="I34" s="237"/>
      <c r="J34" s="237"/>
      <c r="K34" s="237"/>
      <c r="L34" s="237"/>
      <c r="M34" s="237"/>
      <c r="N34" s="258">
        <f>Mileage!BI34</f>
        <v>406</v>
      </c>
      <c r="O34" s="172"/>
      <c r="P34" s="159"/>
      <c r="Q34" s="159"/>
      <c r="R34" s="152"/>
      <c r="S34" s="159"/>
      <c r="T34" s="159"/>
      <c r="U34" s="159"/>
      <c r="V34" s="159"/>
      <c r="W34" s="159"/>
      <c r="X34" s="161"/>
      <c r="Y34" s="152"/>
      <c r="Z34" s="282"/>
      <c r="AA34" s="155"/>
      <c r="AB34" s="290"/>
      <c r="AC34" s="162"/>
      <c r="AD34" s="172"/>
      <c r="AE34" s="159"/>
      <c r="AF34" s="159"/>
      <c r="AG34" s="159"/>
      <c r="AH34" s="159"/>
      <c r="AI34" s="159"/>
      <c r="AJ34" s="159"/>
    </row>
    <row r="35" spans="1:36" s="48" customFormat="1" ht="14.25" customHeight="1" x14ac:dyDescent="0.25">
      <c r="A35" s="36" t="s">
        <v>164</v>
      </c>
      <c r="B35" s="102" t="s">
        <v>165</v>
      </c>
      <c r="C35" s="145"/>
      <c r="D35" s="46"/>
      <c r="E35" s="46"/>
      <c r="F35" s="144"/>
      <c r="G35" s="89"/>
      <c r="H35" s="274"/>
      <c r="I35" s="237"/>
      <c r="J35" s="237"/>
      <c r="K35" s="237"/>
      <c r="L35" s="237"/>
      <c r="M35" s="237"/>
      <c r="N35" s="258">
        <f>Mileage!BI35</f>
        <v>581</v>
      </c>
      <c r="O35" s="172"/>
      <c r="P35" s="159"/>
      <c r="Q35" s="159"/>
      <c r="R35" s="160"/>
      <c r="S35" s="159"/>
      <c r="T35" s="159"/>
      <c r="U35" s="159"/>
      <c r="V35" s="159"/>
      <c r="W35" s="159"/>
      <c r="X35" s="161"/>
      <c r="Y35" s="152"/>
      <c r="Z35" s="282"/>
      <c r="AA35" s="155"/>
      <c r="AB35" s="290"/>
      <c r="AC35" s="162"/>
      <c r="AD35" s="172"/>
      <c r="AE35" s="159"/>
      <c r="AF35" s="159"/>
      <c r="AG35" s="159"/>
      <c r="AH35" s="159"/>
      <c r="AI35" s="159"/>
      <c r="AJ35" s="159"/>
    </row>
    <row r="36" spans="1:36" s="48" customFormat="1" ht="14.25" customHeight="1" x14ac:dyDescent="0.25">
      <c r="A36" s="53" t="s">
        <v>101</v>
      </c>
      <c r="B36" s="269" t="s">
        <v>100</v>
      </c>
      <c r="C36" s="145">
        <v>44201</v>
      </c>
      <c r="D36" s="46"/>
      <c r="E36" s="46"/>
      <c r="F36" s="144"/>
      <c r="G36" s="89"/>
      <c r="H36" s="274"/>
      <c r="I36" s="237" t="s">
        <v>154</v>
      </c>
      <c r="J36" s="237"/>
      <c r="K36" s="237" t="str">
        <f>'Annual Qualifications '!K36</f>
        <v>KY 1-1</v>
      </c>
      <c r="L36" s="237" t="s">
        <v>139</v>
      </c>
      <c r="M36" s="237"/>
      <c r="N36" s="258">
        <f>Mileage!BI36</f>
        <v>23474</v>
      </c>
      <c r="O36" s="89">
        <v>42968</v>
      </c>
      <c r="P36" s="152">
        <v>43046</v>
      </c>
      <c r="Q36" s="152">
        <v>43256</v>
      </c>
      <c r="R36" s="155">
        <v>43449</v>
      </c>
      <c r="S36" s="152">
        <v>43813</v>
      </c>
      <c r="T36" s="152">
        <v>43813</v>
      </c>
      <c r="U36" s="152">
        <v>44201</v>
      </c>
      <c r="V36" s="152"/>
      <c r="W36" s="152"/>
      <c r="X36" s="158"/>
      <c r="Y36" s="152"/>
      <c r="Z36" s="280"/>
      <c r="AA36" s="155"/>
      <c r="AB36" s="290"/>
      <c r="AC36" s="162"/>
      <c r="AD36" s="89">
        <v>44030</v>
      </c>
      <c r="AE36" s="152"/>
      <c r="AF36" s="152"/>
      <c r="AG36" s="152"/>
      <c r="AH36" s="152"/>
      <c r="AI36" s="152"/>
      <c r="AJ36" s="152"/>
    </row>
    <row r="37" spans="1:36" s="48" customFormat="1" ht="14.25" customHeight="1" x14ac:dyDescent="0.25">
      <c r="A37" s="53" t="s">
        <v>129</v>
      </c>
      <c r="B37" s="36" t="s">
        <v>130</v>
      </c>
      <c r="C37" s="145"/>
      <c r="D37" s="46"/>
      <c r="E37" s="46"/>
      <c r="F37" s="144"/>
      <c r="G37" s="89"/>
      <c r="H37" s="274"/>
      <c r="I37" s="237"/>
      <c r="J37" s="237"/>
      <c r="K37" s="237"/>
      <c r="L37" s="237"/>
      <c r="M37" s="237"/>
      <c r="N37" s="256">
        <f>Mileage!BI37</f>
        <v>466</v>
      </c>
      <c r="O37" s="172"/>
      <c r="P37" s="159"/>
      <c r="Q37" s="159"/>
      <c r="R37" s="159"/>
      <c r="S37" s="159"/>
      <c r="T37" s="159"/>
      <c r="U37" s="159"/>
      <c r="V37" s="159"/>
      <c r="W37" s="159"/>
      <c r="X37" s="161"/>
      <c r="Y37" s="152"/>
      <c r="Z37" s="282"/>
      <c r="AA37" s="155"/>
      <c r="AB37" s="290"/>
      <c r="AC37" s="162"/>
      <c r="AD37" s="172"/>
      <c r="AE37" s="159"/>
      <c r="AF37" s="159"/>
      <c r="AG37" s="159"/>
      <c r="AH37" s="159"/>
      <c r="AI37" s="159"/>
      <c r="AJ37" s="159"/>
    </row>
    <row r="38" spans="1:36" s="48" customFormat="1" ht="14.25" customHeight="1" x14ac:dyDescent="0.25">
      <c r="A38" s="52" t="s">
        <v>107</v>
      </c>
      <c r="B38" s="36" t="s">
        <v>106</v>
      </c>
      <c r="C38" s="145"/>
      <c r="D38" s="46"/>
      <c r="E38" s="46"/>
      <c r="F38" s="144"/>
      <c r="G38" s="89"/>
      <c r="H38" s="274"/>
      <c r="I38" s="237"/>
      <c r="J38" s="237"/>
      <c r="K38" s="237"/>
      <c r="L38" s="237"/>
      <c r="M38" s="237"/>
      <c r="N38" s="256">
        <f>Mileage!BI38</f>
        <v>1175</v>
      </c>
      <c r="O38" s="89"/>
      <c r="P38" s="152"/>
      <c r="Q38" s="152"/>
      <c r="R38" s="152"/>
      <c r="S38" s="152"/>
      <c r="T38" s="152"/>
      <c r="U38" s="152"/>
      <c r="V38" s="152"/>
      <c r="W38" s="152"/>
      <c r="X38" s="158"/>
      <c r="Y38" s="152"/>
      <c r="Z38" s="280"/>
      <c r="AA38" s="155"/>
      <c r="AB38" s="290"/>
      <c r="AC38" s="162"/>
      <c r="AD38" s="89"/>
      <c r="AE38" s="152"/>
      <c r="AF38" s="152"/>
      <c r="AG38" s="152"/>
      <c r="AH38" s="152"/>
      <c r="AI38" s="152"/>
      <c r="AJ38" s="152"/>
    </row>
    <row r="39" spans="1:36" s="48" customFormat="1" ht="14.25" customHeight="1" x14ac:dyDescent="0.25">
      <c r="A39" s="52" t="s">
        <v>109</v>
      </c>
      <c r="B39" s="36" t="s">
        <v>110</v>
      </c>
      <c r="C39" s="145">
        <v>44229</v>
      </c>
      <c r="D39" s="46"/>
      <c r="E39" s="46"/>
      <c r="F39" s="144"/>
      <c r="G39" s="311"/>
      <c r="H39" s="274"/>
      <c r="I39" s="237"/>
      <c r="J39" s="237"/>
      <c r="K39" s="237"/>
      <c r="L39" s="237"/>
      <c r="M39" s="237"/>
      <c r="N39" s="256">
        <f>Mileage!BI39</f>
        <v>3940</v>
      </c>
      <c r="O39" s="89"/>
      <c r="P39" s="152"/>
      <c r="Q39" s="152"/>
      <c r="R39" s="152"/>
      <c r="S39" s="152"/>
      <c r="T39" s="152"/>
      <c r="U39" s="152"/>
      <c r="V39" s="152"/>
      <c r="W39" s="152"/>
      <c r="X39" s="158"/>
      <c r="Y39" s="152"/>
      <c r="Z39" s="280"/>
      <c r="AA39" s="155"/>
      <c r="AB39" s="290"/>
      <c r="AC39" s="162"/>
      <c r="AD39" s="89"/>
      <c r="AE39" s="152"/>
      <c r="AF39" s="152"/>
      <c r="AG39" s="152"/>
      <c r="AH39" s="152"/>
      <c r="AI39" s="152"/>
      <c r="AJ39" s="152"/>
    </row>
    <row r="40" spans="1:36" s="48" customFormat="1" ht="14.25" customHeight="1" x14ac:dyDescent="0.25">
      <c r="A40" s="52" t="s">
        <v>114</v>
      </c>
      <c r="B40" s="36" t="s">
        <v>115</v>
      </c>
      <c r="C40" s="145"/>
      <c r="D40" s="46"/>
      <c r="E40" s="46"/>
      <c r="F40" s="144"/>
      <c r="G40" s="89"/>
      <c r="H40" s="274"/>
      <c r="I40" s="237"/>
      <c r="J40" s="237"/>
      <c r="K40" s="237"/>
      <c r="L40" s="237"/>
      <c r="M40" s="237"/>
      <c r="N40" s="256">
        <f>Mileage!BI40</f>
        <v>1931</v>
      </c>
      <c r="O40" s="89"/>
      <c r="P40" s="152"/>
      <c r="Q40" s="152"/>
      <c r="R40" s="152"/>
      <c r="S40" s="152"/>
      <c r="T40" s="152"/>
      <c r="U40" s="152"/>
      <c r="V40" s="152"/>
      <c r="W40" s="152"/>
      <c r="X40" s="158"/>
      <c r="Y40" s="152"/>
      <c r="Z40" s="280"/>
      <c r="AA40" s="155"/>
      <c r="AB40" s="290"/>
      <c r="AC40" s="162"/>
      <c r="AD40" s="89"/>
      <c r="AE40" s="152"/>
      <c r="AF40" s="152"/>
      <c r="AG40" s="152"/>
      <c r="AH40" s="152"/>
      <c r="AI40" s="152"/>
      <c r="AJ40" s="152"/>
    </row>
    <row r="41" spans="1:36" s="48" customFormat="1" ht="14.25" customHeight="1" x14ac:dyDescent="0.25">
      <c r="A41" s="31" t="s">
        <v>153</v>
      </c>
      <c r="B41" s="36" t="s">
        <v>184</v>
      </c>
      <c r="C41" s="145"/>
      <c r="D41" s="46"/>
      <c r="E41" s="46"/>
      <c r="F41" s="144"/>
      <c r="G41" s="89"/>
      <c r="H41" s="274"/>
      <c r="I41" s="237"/>
      <c r="J41" s="237"/>
      <c r="K41" s="237"/>
      <c r="L41" s="237"/>
      <c r="M41" s="237"/>
      <c r="N41" s="256">
        <f>Mileage!BI41</f>
        <v>551</v>
      </c>
      <c r="O41" s="89"/>
      <c r="P41" s="152"/>
      <c r="Q41" s="152"/>
      <c r="R41" s="152"/>
      <c r="S41" s="152"/>
      <c r="T41" s="152"/>
      <c r="U41" s="152"/>
      <c r="V41" s="152"/>
      <c r="W41" s="152"/>
      <c r="X41" s="158"/>
      <c r="Y41" s="152"/>
      <c r="Z41" s="158"/>
      <c r="AA41" s="155"/>
      <c r="AB41" s="290"/>
      <c r="AC41" s="162"/>
      <c r="AD41" s="89"/>
      <c r="AE41" s="152"/>
      <c r="AF41" s="152"/>
      <c r="AG41" s="152"/>
      <c r="AH41" s="152"/>
      <c r="AI41" s="152"/>
      <c r="AJ41" s="152"/>
    </row>
    <row r="42" spans="1:36" s="48" customFormat="1" ht="14.25" customHeight="1" x14ac:dyDescent="0.25">
      <c r="A42" s="52" t="s">
        <v>131</v>
      </c>
      <c r="B42" s="36" t="s">
        <v>140</v>
      </c>
      <c r="C42" s="145"/>
      <c r="D42" s="46"/>
      <c r="E42" s="46"/>
      <c r="F42" s="144"/>
      <c r="G42" s="89"/>
      <c r="H42" s="274"/>
      <c r="I42" s="237"/>
      <c r="J42" s="237"/>
      <c r="K42" s="237"/>
      <c r="L42" s="237"/>
      <c r="M42" s="237"/>
      <c r="N42" s="256">
        <f>Mileage!BI42</f>
        <v>2187</v>
      </c>
      <c r="O42" s="89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8"/>
      <c r="AA42" s="155"/>
      <c r="AB42" s="290"/>
      <c r="AC42" s="162"/>
      <c r="AD42" s="89"/>
      <c r="AE42" s="152"/>
      <c r="AF42" s="152"/>
      <c r="AG42" s="152"/>
      <c r="AH42" s="152"/>
      <c r="AI42" s="152"/>
      <c r="AJ42" s="152"/>
    </row>
    <row r="43" spans="1:36" s="48" customFormat="1" ht="14.25" customHeight="1" x14ac:dyDescent="0.25">
      <c r="A43" s="53" t="s">
        <v>133</v>
      </c>
      <c r="B43" s="36" t="s">
        <v>134</v>
      </c>
      <c r="C43" s="145">
        <v>44201</v>
      </c>
      <c r="D43" s="46"/>
      <c r="E43" s="46"/>
      <c r="F43" s="144"/>
      <c r="G43" s="89"/>
      <c r="H43" s="274"/>
      <c r="I43" s="47"/>
      <c r="J43" s="47"/>
      <c r="K43" s="47"/>
      <c r="L43" s="47"/>
      <c r="M43" s="47"/>
      <c r="N43" s="55">
        <f>Mileage!BI43</f>
        <v>2075</v>
      </c>
      <c r="O43" s="89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8"/>
      <c r="AA43" s="155"/>
      <c r="AB43" s="290"/>
      <c r="AC43" s="162"/>
      <c r="AD43" s="89"/>
      <c r="AE43" s="152"/>
      <c r="AF43" s="152"/>
      <c r="AG43" s="152"/>
      <c r="AH43" s="152"/>
      <c r="AI43" s="152"/>
      <c r="AJ43" s="152"/>
    </row>
    <row r="44" spans="1:36" s="48" customFormat="1" ht="13.9" customHeight="1" x14ac:dyDescent="0.25">
      <c r="A44" s="53" t="s">
        <v>166</v>
      </c>
      <c r="B44" s="36" t="s">
        <v>167</v>
      </c>
      <c r="C44" s="145"/>
      <c r="D44" s="46"/>
      <c r="E44" s="46"/>
      <c r="F44" s="144"/>
      <c r="G44" s="89"/>
      <c r="H44" s="274"/>
      <c r="I44" s="47"/>
      <c r="J44" s="47"/>
      <c r="K44" s="47"/>
      <c r="L44" s="47"/>
      <c r="M44" s="47"/>
      <c r="N44" s="55">
        <f>Mileage!BI44</f>
        <v>1574</v>
      </c>
      <c r="O44" s="89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8"/>
      <c r="AA44" s="155"/>
      <c r="AB44" s="290"/>
      <c r="AC44" s="162"/>
      <c r="AD44" s="89"/>
      <c r="AE44" s="152"/>
      <c r="AF44" s="152"/>
      <c r="AG44" s="152"/>
      <c r="AH44" s="152"/>
      <c r="AI44" s="152"/>
      <c r="AJ44" s="152"/>
    </row>
    <row r="45" spans="1:36" s="48" customFormat="1" ht="14.25" customHeight="1" x14ac:dyDescent="0.25">
      <c r="A45" s="53" t="s">
        <v>149</v>
      </c>
      <c r="B45" s="269" t="s">
        <v>203</v>
      </c>
      <c r="C45" s="145">
        <v>44201</v>
      </c>
      <c r="D45" s="46"/>
      <c r="E45" s="46"/>
      <c r="F45" s="144"/>
      <c r="G45" s="89"/>
      <c r="H45" s="274"/>
      <c r="I45" s="47" t="s">
        <v>154</v>
      </c>
      <c r="J45" s="47"/>
      <c r="K45" s="47"/>
      <c r="L45" s="47" t="s">
        <v>293</v>
      </c>
      <c r="M45" s="47"/>
      <c r="N45" s="55">
        <f>Mileage!BI45</f>
        <v>11104</v>
      </c>
      <c r="O45" s="89">
        <v>43718</v>
      </c>
      <c r="P45" s="152">
        <v>44201</v>
      </c>
      <c r="Q45" s="152">
        <v>44201</v>
      </c>
      <c r="R45" s="152">
        <v>44201</v>
      </c>
      <c r="S45" s="152">
        <v>44201</v>
      </c>
      <c r="T45" s="152"/>
      <c r="U45" s="152"/>
      <c r="V45" s="152"/>
      <c r="W45" s="152"/>
      <c r="X45" s="152"/>
      <c r="Y45" s="152"/>
      <c r="Z45" s="158"/>
      <c r="AA45" s="155"/>
      <c r="AB45" s="290"/>
      <c r="AC45" s="162"/>
      <c r="AD45" s="89"/>
      <c r="AE45" s="152"/>
      <c r="AF45" s="152"/>
      <c r="AG45" s="152"/>
      <c r="AH45" s="152"/>
      <c r="AI45" s="152"/>
      <c r="AJ45" s="152"/>
    </row>
    <row r="46" spans="1:36" s="48" customFormat="1" ht="14.25" customHeight="1" x14ac:dyDescent="0.25">
      <c r="A46" s="53" t="s">
        <v>146</v>
      </c>
      <c r="B46" s="102" t="s">
        <v>183</v>
      </c>
      <c r="C46" s="145"/>
      <c r="D46" s="46"/>
      <c r="E46" s="46"/>
      <c r="F46" s="144"/>
      <c r="G46" s="311"/>
      <c r="H46" s="274"/>
      <c r="I46" s="47"/>
      <c r="J46" s="47"/>
      <c r="K46" s="47"/>
      <c r="L46" s="47"/>
      <c r="M46" s="47"/>
      <c r="N46" s="55">
        <f>Mileage!BI46</f>
        <v>2132</v>
      </c>
      <c r="O46" s="89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8"/>
      <c r="AA46" s="155"/>
      <c r="AB46" s="290"/>
      <c r="AC46" s="162"/>
      <c r="AD46" s="89"/>
      <c r="AE46" s="152"/>
      <c r="AF46" s="152"/>
      <c r="AG46" s="152"/>
      <c r="AH46" s="152"/>
      <c r="AI46" s="152"/>
      <c r="AJ46" s="152"/>
    </row>
    <row r="47" spans="1:36" s="48" customFormat="1" ht="14.25" customHeight="1" x14ac:dyDescent="0.25">
      <c r="A47" s="53" t="s">
        <v>148</v>
      </c>
      <c r="B47" s="102" t="s">
        <v>147</v>
      </c>
      <c r="C47" s="145"/>
      <c r="D47" s="46"/>
      <c r="E47" s="46"/>
      <c r="F47" s="342"/>
      <c r="G47" s="89"/>
      <c r="H47" s="274"/>
      <c r="I47" s="47"/>
      <c r="J47" s="47"/>
      <c r="K47" s="47"/>
      <c r="L47" s="47"/>
      <c r="M47" s="47"/>
      <c r="N47" s="55">
        <f>Mileage!BI47</f>
        <v>362</v>
      </c>
      <c r="O47" s="89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8"/>
      <c r="AA47" s="155"/>
      <c r="AB47" s="290"/>
      <c r="AC47" s="162"/>
      <c r="AD47" s="89"/>
      <c r="AE47" s="152"/>
      <c r="AF47" s="152"/>
      <c r="AG47" s="152"/>
      <c r="AH47" s="152"/>
      <c r="AI47" s="152"/>
      <c r="AJ47" s="152"/>
    </row>
    <row r="48" spans="1:36" s="48" customFormat="1" ht="14.25" customHeight="1" x14ac:dyDescent="0.25">
      <c r="A48" s="53" t="s">
        <v>150</v>
      </c>
      <c r="B48" s="307" t="s">
        <v>151</v>
      </c>
      <c r="C48" s="145">
        <v>44201</v>
      </c>
      <c r="D48" s="46"/>
      <c r="E48" s="46"/>
      <c r="F48" s="144"/>
      <c r="G48" s="91"/>
      <c r="H48" s="274"/>
      <c r="I48" s="47" t="s">
        <v>154</v>
      </c>
      <c r="J48" s="47"/>
      <c r="K48" s="47" t="s">
        <v>281</v>
      </c>
      <c r="L48" s="47"/>
      <c r="M48" s="47" t="s">
        <v>102</v>
      </c>
      <c r="N48" s="55">
        <f>Mileage!BI48</f>
        <v>14064</v>
      </c>
      <c r="O48" s="89">
        <v>44061</v>
      </c>
      <c r="P48" s="152">
        <v>44201</v>
      </c>
      <c r="Q48" s="152">
        <v>44201</v>
      </c>
      <c r="R48" s="152">
        <v>44201</v>
      </c>
      <c r="S48" s="152"/>
      <c r="T48" s="152"/>
      <c r="U48" s="152"/>
      <c r="V48" s="152"/>
      <c r="W48" s="152"/>
      <c r="X48" s="152"/>
      <c r="Y48" s="152"/>
      <c r="Z48" s="158"/>
      <c r="AA48" s="155"/>
      <c r="AB48" s="290"/>
      <c r="AC48" s="162"/>
      <c r="AD48" s="89">
        <v>44030</v>
      </c>
      <c r="AE48" s="152"/>
      <c r="AF48" s="152"/>
      <c r="AG48" s="152"/>
      <c r="AH48" s="152"/>
      <c r="AI48" s="152"/>
      <c r="AJ48" s="152"/>
    </row>
    <row r="49" spans="1:36" s="48" customFormat="1" ht="14.25" customHeight="1" x14ac:dyDescent="0.25">
      <c r="A49" s="73" t="s">
        <v>157</v>
      </c>
      <c r="B49" s="104" t="s">
        <v>158</v>
      </c>
      <c r="C49" s="145"/>
      <c r="D49" s="46"/>
      <c r="E49" s="46"/>
      <c r="F49" s="144"/>
      <c r="G49" s="91"/>
      <c r="H49" s="274"/>
      <c r="I49" s="238"/>
      <c r="J49" s="238"/>
      <c r="K49" s="238"/>
      <c r="L49" s="238"/>
      <c r="M49" s="238"/>
      <c r="N49" s="55">
        <f>Mileage!BI49</f>
        <v>496</v>
      </c>
      <c r="O49" s="89"/>
      <c r="P49" s="152"/>
      <c r="Q49" s="152"/>
      <c r="R49" s="152"/>
      <c r="S49" s="152"/>
      <c r="T49" s="152"/>
      <c r="U49" s="152"/>
      <c r="V49" s="152"/>
      <c r="W49" s="152"/>
      <c r="X49" s="152"/>
      <c r="Y49" s="163"/>
      <c r="Z49" s="158"/>
      <c r="AA49" s="155"/>
      <c r="AB49" s="290"/>
      <c r="AC49" s="162"/>
      <c r="AD49" s="89"/>
      <c r="AE49" s="152"/>
      <c r="AF49" s="152"/>
      <c r="AG49" s="152"/>
      <c r="AH49" s="152"/>
      <c r="AI49" s="152"/>
      <c r="AJ49" s="152"/>
    </row>
    <row r="50" spans="1:36" s="71" customFormat="1" ht="14.25" customHeight="1" x14ac:dyDescent="0.25">
      <c r="A50" s="50" t="s">
        <v>177</v>
      </c>
      <c r="B50" s="104" t="s">
        <v>179</v>
      </c>
      <c r="C50" s="145"/>
      <c r="D50" s="46"/>
      <c r="E50" s="46"/>
      <c r="F50" s="144"/>
      <c r="G50" s="91"/>
      <c r="H50" s="274"/>
      <c r="I50" s="238"/>
      <c r="J50" s="238"/>
      <c r="K50" s="238"/>
      <c r="L50" s="238"/>
      <c r="M50" s="238"/>
      <c r="N50" s="55">
        <f>Mileage!BI70</f>
        <v>51609</v>
      </c>
      <c r="O50" s="89"/>
      <c r="P50" s="152"/>
      <c r="Q50" s="152"/>
      <c r="R50" s="152"/>
      <c r="S50" s="152"/>
      <c r="T50" s="152"/>
      <c r="U50" s="152"/>
      <c r="V50" s="152"/>
      <c r="W50" s="152"/>
      <c r="X50" s="152"/>
      <c r="Y50" s="163"/>
      <c r="Z50" s="158"/>
      <c r="AA50" s="155"/>
      <c r="AB50" s="290"/>
      <c r="AC50" s="162"/>
      <c r="AD50" s="89"/>
      <c r="AE50" s="152"/>
      <c r="AF50" s="152"/>
      <c r="AG50" s="152"/>
      <c r="AH50" s="152"/>
      <c r="AI50" s="152"/>
      <c r="AJ50" s="152"/>
    </row>
    <row r="51" spans="1:36" s="71" customFormat="1" ht="14.25" customHeight="1" x14ac:dyDescent="0.25">
      <c r="A51" s="50" t="s">
        <v>178</v>
      </c>
      <c r="B51" s="104" t="s">
        <v>180</v>
      </c>
      <c r="C51" s="145"/>
      <c r="D51" s="46"/>
      <c r="E51" s="46"/>
      <c r="F51" s="144"/>
      <c r="G51" s="91"/>
      <c r="H51" s="274"/>
      <c r="I51" s="238"/>
      <c r="J51" s="238"/>
      <c r="K51" s="238"/>
      <c r="L51" s="238"/>
      <c r="M51" s="238"/>
      <c r="N51" s="257">
        <f>Mileage!BI51</f>
        <v>57</v>
      </c>
      <c r="O51" s="89"/>
      <c r="P51" s="152"/>
      <c r="Q51" s="152"/>
      <c r="R51" s="152"/>
      <c r="S51" s="152"/>
      <c r="T51" s="152"/>
      <c r="U51" s="152"/>
      <c r="V51" s="152"/>
      <c r="W51" s="152"/>
      <c r="X51" s="152"/>
      <c r="Y51" s="163"/>
      <c r="Z51" s="158"/>
      <c r="AA51" s="155"/>
      <c r="AB51" s="290"/>
      <c r="AC51" s="162"/>
      <c r="AD51" s="89"/>
      <c r="AE51" s="152"/>
      <c r="AF51" s="152"/>
      <c r="AG51" s="152"/>
      <c r="AH51" s="152"/>
      <c r="AI51" s="152"/>
      <c r="AJ51" s="152"/>
    </row>
    <row r="52" spans="1:36" s="71" customFormat="1" ht="14.25" customHeight="1" x14ac:dyDescent="0.25">
      <c r="A52" s="50" t="s">
        <v>181</v>
      </c>
      <c r="B52" s="104" t="s">
        <v>182</v>
      </c>
      <c r="C52" s="145"/>
      <c r="D52" s="46"/>
      <c r="E52" s="46"/>
      <c r="F52" s="144"/>
      <c r="G52" s="91"/>
      <c r="H52" s="274"/>
      <c r="I52" s="238"/>
      <c r="J52" s="238"/>
      <c r="K52" s="238"/>
      <c r="L52" s="238"/>
      <c r="M52" s="238"/>
      <c r="N52" s="257">
        <f>Mileage!BI52</f>
        <v>704</v>
      </c>
      <c r="O52" s="89"/>
      <c r="P52" s="152"/>
      <c r="Q52" s="152"/>
      <c r="R52" s="152"/>
      <c r="S52" s="152"/>
      <c r="T52" s="152"/>
      <c r="U52" s="152"/>
      <c r="V52" s="152"/>
      <c r="W52" s="152"/>
      <c r="X52" s="152"/>
      <c r="Y52" s="163"/>
      <c r="Z52" s="158"/>
      <c r="AA52" s="155"/>
      <c r="AB52" s="290"/>
      <c r="AC52" s="162"/>
      <c r="AD52" s="89"/>
      <c r="AE52" s="152"/>
      <c r="AF52" s="152"/>
      <c r="AG52" s="152"/>
      <c r="AH52" s="152"/>
      <c r="AI52" s="152"/>
      <c r="AJ52" s="152"/>
    </row>
    <row r="53" spans="1:36" s="71" customFormat="1" ht="14.25" customHeight="1" x14ac:dyDescent="0.25">
      <c r="A53" s="139" t="s">
        <v>192</v>
      </c>
      <c r="B53" s="42" t="s">
        <v>194</v>
      </c>
      <c r="C53" s="145"/>
      <c r="D53" s="46"/>
      <c r="E53" s="46"/>
      <c r="F53" s="144"/>
      <c r="G53" s="91"/>
      <c r="H53" s="274"/>
      <c r="I53" s="238"/>
      <c r="J53" s="238"/>
      <c r="K53" s="238"/>
      <c r="L53" s="238"/>
      <c r="M53" s="238"/>
      <c r="N53" s="95">
        <f>Mileage!BI53</f>
        <v>520</v>
      </c>
      <c r="O53" s="89"/>
      <c r="P53" s="152"/>
      <c r="Q53" s="152"/>
      <c r="R53" s="152"/>
      <c r="S53" s="152"/>
      <c r="T53" s="152"/>
      <c r="U53" s="152"/>
      <c r="V53" s="152"/>
      <c r="W53" s="152"/>
      <c r="X53" s="152"/>
      <c r="Y53" s="163"/>
      <c r="Z53" s="158"/>
      <c r="AA53" s="155"/>
      <c r="AB53" s="290"/>
      <c r="AC53" s="162"/>
      <c r="AD53" s="89"/>
      <c r="AE53" s="152"/>
      <c r="AF53" s="152"/>
      <c r="AG53" s="152"/>
      <c r="AH53" s="152"/>
      <c r="AI53" s="152"/>
      <c r="AJ53" s="152"/>
    </row>
    <row r="54" spans="1:36" s="71" customFormat="1" ht="14.25" customHeight="1" x14ac:dyDescent="0.25">
      <c r="A54" s="139" t="s">
        <v>193</v>
      </c>
      <c r="B54" s="42" t="s">
        <v>195</v>
      </c>
      <c r="C54" s="145"/>
      <c r="D54" s="46"/>
      <c r="E54" s="147"/>
      <c r="F54" s="343"/>
      <c r="G54" s="310"/>
      <c r="H54" s="274"/>
      <c r="I54" s="238"/>
      <c r="J54" s="238"/>
      <c r="K54" s="238"/>
      <c r="L54" s="238"/>
      <c r="M54" s="238"/>
      <c r="N54" s="96">
        <f>Mileage!BI54</f>
        <v>469</v>
      </c>
      <c r="O54" s="89"/>
      <c r="P54" s="152"/>
      <c r="Q54" s="152"/>
      <c r="R54" s="152"/>
      <c r="S54" s="152"/>
      <c r="T54" s="152"/>
      <c r="U54" s="152"/>
      <c r="V54" s="152"/>
      <c r="W54" s="152"/>
      <c r="X54" s="152"/>
      <c r="Y54" s="163"/>
      <c r="Z54" s="158"/>
      <c r="AA54" s="155"/>
      <c r="AB54" s="290"/>
      <c r="AC54" s="162"/>
      <c r="AD54" s="89"/>
      <c r="AE54" s="152"/>
      <c r="AF54" s="152"/>
      <c r="AG54" s="152"/>
      <c r="AH54" s="152"/>
      <c r="AI54" s="152"/>
      <c r="AJ54" s="152"/>
    </row>
    <row r="55" spans="1:36" s="48" customFormat="1" ht="14.25" customHeight="1" x14ac:dyDescent="0.25">
      <c r="A55" s="140" t="s">
        <v>201</v>
      </c>
      <c r="B55" s="60" t="s">
        <v>202</v>
      </c>
      <c r="C55" s="146">
        <v>44229</v>
      </c>
      <c r="D55" s="228"/>
      <c r="E55" s="54"/>
      <c r="F55" s="344"/>
      <c r="G55" s="89"/>
      <c r="H55" s="275"/>
      <c r="I55" s="239"/>
      <c r="J55" s="237"/>
      <c r="K55" s="240"/>
      <c r="L55" s="237"/>
      <c r="M55" s="240"/>
      <c r="N55" s="50">
        <f>Mileage!BI55</f>
        <v>751</v>
      </c>
      <c r="O55" s="173"/>
      <c r="P55" s="159"/>
      <c r="Q55" s="174"/>
      <c r="R55" s="159"/>
      <c r="S55" s="174"/>
      <c r="T55" s="159"/>
      <c r="U55" s="174"/>
      <c r="V55" s="159"/>
      <c r="W55" s="174"/>
      <c r="X55" s="159"/>
      <c r="Y55" s="174"/>
      <c r="Z55" s="161"/>
      <c r="AA55" s="287"/>
      <c r="AB55" s="291"/>
      <c r="AC55" s="284"/>
      <c r="AD55" s="172"/>
      <c r="AE55" s="174"/>
      <c r="AF55" s="159"/>
      <c r="AG55" s="174"/>
      <c r="AH55" s="159"/>
      <c r="AI55" s="174"/>
      <c r="AJ55" s="175"/>
    </row>
    <row r="56" spans="1:36" s="48" customFormat="1" ht="14.25" customHeight="1" x14ac:dyDescent="0.25">
      <c r="A56" s="50" t="s">
        <v>204</v>
      </c>
      <c r="B56" s="42" t="s">
        <v>208</v>
      </c>
      <c r="C56" s="148"/>
      <c r="D56" s="230"/>
      <c r="E56" s="54"/>
      <c r="F56" s="344"/>
      <c r="G56" s="89"/>
      <c r="H56" s="274"/>
      <c r="I56" s="241"/>
      <c r="J56" s="47"/>
      <c r="K56" s="242"/>
      <c r="L56" s="47"/>
      <c r="M56" s="242"/>
      <c r="N56" s="55">
        <f>Mileage!BI56</f>
        <v>26</v>
      </c>
      <c r="O56" s="176"/>
      <c r="P56" s="152"/>
      <c r="Q56" s="177"/>
      <c r="R56" s="152"/>
      <c r="S56" s="177"/>
      <c r="T56" s="152"/>
      <c r="U56" s="177"/>
      <c r="V56" s="152"/>
      <c r="W56" s="177"/>
      <c r="X56" s="152"/>
      <c r="Y56" s="177"/>
      <c r="Z56" s="158"/>
      <c r="AA56" s="287"/>
      <c r="AB56" s="291"/>
      <c r="AC56" s="284"/>
      <c r="AD56" s="89"/>
      <c r="AE56" s="177"/>
      <c r="AF56" s="152"/>
      <c r="AG56" s="177"/>
      <c r="AH56" s="152"/>
      <c r="AI56" s="177"/>
      <c r="AJ56" s="178"/>
    </row>
    <row r="57" spans="1:36" s="48" customFormat="1" ht="14.25" customHeight="1" x14ac:dyDescent="0.25">
      <c r="A57" s="50" t="s">
        <v>205</v>
      </c>
      <c r="B57" s="133" t="s">
        <v>209</v>
      </c>
      <c r="C57" s="148">
        <v>44201</v>
      </c>
      <c r="D57" s="230"/>
      <c r="E57" s="54"/>
      <c r="F57" s="344"/>
      <c r="G57" s="89"/>
      <c r="H57" s="274"/>
      <c r="I57" s="241" t="s">
        <v>138</v>
      </c>
      <c r="J57" s="47"/>
      <c r="K57" s="242"/>
      <c r="L57" s="47"/>
      <c r="M57" s="242"/>
      <c r="N57" s="55">
        <f>Mileage!BI57</f>
        <v>1736</v>
      </c>
      <c r="O57" s="176">
        <v>43813</v>
      </c>
      <c r="P57" s="152">
        <v>44201</v>
      </c>
      <c r="Q57" s="177"/>
      <c r="R57" s="152"/>
      <c r="S57" s="177"/>
      <c r="T57" s="152"/>
      <c r="U57" s="177"/>
      <c r="V57" s="152"/>
      <c r="W57" s="177"/>
      <c r="X57" s="152"/>
      <c r="Y57" s="177"/>
      <c r="Z57" s="158"/>
      <c r="AA57" s="287"/>
      <c r="AB57" s="291"/>
      <c r="AC57" s="284"/>
      <c r="AD57" s="89">
        <v>44030</v>
      </c>
      <c r="AE57" s="177"/>
      <c r="AF57" s="152"/>
      <c r="AG57" s="177"/>
      <c r="AH57" s="152"/>
      <c r="AI57" s="177"/>
      <c r="AJ57" s="178"/>
    </row>
    <row r="58" spans="1:36" s="48" customFormat="1" ht="14.25" customHeight="1" x14ac:dyDescent="0.25">
      <c r="A58" s="50" t="s">
        <v>206</v>
      </c>
      <c r="B58" s="133" t="s">
        <v>210</v>
      </c>
      <c r="C58" s="148"/>
      <c r="D58" s="230"/>
      <c r="E58" s="54"/>
      <c r="F58" s="344"/>
      <c r="G58" s="89"/>
      <c r="H58" s="274"/>
      <c r="I58" s="241"/>
      <c r="J58" s="47"/>
      <c r="K58" s="242"/>
      <c r="L58" s="47"/>
      <c r="M58" s="242"/>
      <c r="N58" s="55">
        <f>Mileage!BI58</f>
        <v>309</v>
      </c>
      <c r="O58" s="176">
        <v>43865</v>
      </c>
      <c r="P58" s="152"/>
      <c r="Q58" s="177"/>
      <c r="R58" s="152"/>
      <c r="S58" s="177"/>
      <c r="T58" s="152"/>
      <c r="U58" s="177"/>
      <c r="V58" s="152"/>
      <c r="W58" s="177"/>
      <c r="X58" s="152"/>
      <c r="Y58" s="177"/>
      <c r="Z58" s="158"/>
      <c r="AA58" s="287"/>
      <c r="AB58" s="291"/>
      <c r="AC58" s="284"/>
      <c r="AD58" s="89"/>
      <c r="AE58" s="177"/>
      <c r="AF58" s="152"/>
      <c r="AG58" s="177"/>
      <c r="AH58" s="152"/>
      <c r="AI58" s="177"/>
      <c r="AJ58" s="178"/>
    </row>
    <row r="59" spans="1:36" s="48" customFormat="1" ht="14.25" customHeight="1" x14ac:dyDescent="0.25">
      <c r="A59" s="50" t="s">
        <v>207</v>
      </c>
      <c r="B59" s="133" t="s">
        <v>211</v>
      </c>
      <c r="C59" s="148">
        <v>44201</v>
      </c>
      <c r="D59" s="230"/>
      <c r="E59" s="54"/>
      <c r="F59" s="344"/>
      <c r="G59" s="89"/>
      <c r="H59" s="274"/>
      <c r="I59" s="241"/>
      <c r="J59" s="47"/>
      <c r="K59" s="242"/>
      <c r="L59" s="47"/>
      <c r="M59" s="242" t="s">
        <v>102</v>
      </c>
      <c r="N59" s="55">
        <f>Mileage!BI59</f>
        <v>4399</v>
      </c>
      <c r="O59" s="176">
        <v>43813</v>
      </c>
      <c r="P59" s="152">
        <v>44201</v>
      </c>
      <c r="Q59" s="177">
        <v>44201</v>
      </c>
      <c r="R59" s="152"/>
      <c r="S59" s="177"/>
      <c r="T59" s="152"/>
      <c r="U59" s="177"/>
      <c r="V59" s="152"/>
      <c r="W59" s="177"/>
      <c r="X59" s="152"/>
      <c r="Y59" s="177"/>
      <c r="Z59" s="158"/>
      <c r="AA59" s="287"/>
      <c r="AB59" s="291"/>
      <c r="AC59" s="284"/>
      <c r="AD59" s="89">
        <v>44037</v>
      </c>
      <c r="AE59" s="177"/>
      <c r="AF59" s="152"/>
      <c r="AG59" s="177"/>
      <c r="AH59" s="152"/>
      <c r="AI59" s="177"/>
      <c r="AJ59" s="178"/>
    </row>
    <row r="60" spans="1:36" s="48" customFormat="1" ht="14.25" customHeight="1" x14ac:dyDescent="0.25">
      <c r="A60" s="50" t="s">
        <v>228</v>
      </c>
      <c r="B60" s="55" t="s">
        <v>229</v>
      </c>
      <c r="C60" s="149">
        <v>44229</v>
      </c>
      <c r="D60" s="230"/>
      <c r="E60" s="54"/>
      <c r="F60" s="344"/>
      <c r="G60" s="89"/>
      <c r="H60" s="274"/>
      <c r="I60" s="241"/>
      <c r="J60" s="47"/>
      <c r="K60" s="242"/>
      <c r="L60" s="47"/>
      <c r="M60" s="242"/>
      <c r="N60" s="55">
        <f>Mileage!BI60</f>
        <v>335</v>
      </c>
      <c r="O60" s="176"/>
      <c r="P60" s="152"/>
      <c r="Q60" s="177"/>
      <c r="R60" s="152"/>
      <c r="S60" s="177"/>
      <c r="T60" s="152"/>
      <c r="U60" s="177"/>
      <c r="V60" s="152"/>
      <c r="W60" s="177"/>
      <c r="X60" s="152"/>
      <c r="Y60" s="177"/>
      <c r="Z60" s="158"/>
      <c r="AA60" s="287"/>
      <c r="AB60" s="291"/>
      <c r="AC60" s="284"/>
      <c r="AD60" s="89"/>
      <c r="AE60" s="177"/>
      <c r="AF60" s="152"/>
      <c r="AG60" s="177"/>
      <c r="AH60" s="152"/>
      <c r="AI60" s="177"/>
      <c r="AJ60" s="178"/>
    </row>
    <row r="61" spans="1:36" s="48" customFormat="1" ht="14.25" customHeight="1" x14ac:dyDescent="0.25">
      <c r="A61" s="50" t="s">
        <v>226</v>
      </c>
      <c r="B61" s="55" t="s">
        <v>227</v>
      </c>
      <c r="C61" s="149"/>
      <c r="D61" s="230"/>
      <c r="E61" s="54"/>
      <c r="F61" s="344"/>
      <c r="G61" s="89"/>
      <c r="H61" s="274"/>
      <c r="I61" s="241"/>
      <c r="J61" s="47"/>
      <c r="K61" s="242"/>
      <c r="L61" s="47"/>
      <c r="M61" s="242"/>
      <c r="N61" s="55">
        <f>Mileage!BI61</f>
        <v>195</v>
      </c>
      <c r="O61" s="176"/>
      <c r="P61" s="152"/>
      <c r="Q61" s="177"/>
      <c r="R61" s="152"/>
      <c r="S61" s="177"/>
      <c r="T61" s="152"/>
      <c r="U61" s="177"/>
      <c r="V61" s="152"/>
      <c r="W61" s="177"/>
      <c r="X61" s="152"/>
      <c r="Y61" s="177"/>
      <c r="Z61" s="158"/>
      <c r="AA61" s="287"/>
      <c r="AB61" s="291"/>
      <c r="AC61" s="284"/>
      <c r="AD61" s="89"/>
      <c r="AE61" s="177"/>
      <c r="AF61" s="152"/>
      <c r="AG61" s="177"/>
      <c r="AH61" s="152"/>
      <c r="AI61" s="177"/>
      <c r="AJ61" s="178"/>
    </row>
    <row r="62" spans="1:36" s="48" customFormat="1" ht="14.25" customHeight="1" x14ac:dyDescent="0.25">
      <c r="A62" s="59" t="s">
        <v>231</v>
      </c>
      <c r="B62" s="270" t="s">
        <v>232</v>
      </c>
      <c r="C62" s="149">
        <v>44201</v>
      </c>
      <c r="D62" s="230"/>
      <c r="E62" s="54"/>
      <c r="F62" s="344"/>
      <c r="G62" s="311"/>
      <c r="H62" s="276"/>
      <c r="I62" s="243"/>
      <c r="J62" s="238"/>
      <c r="K62" s="244"/>
      <c r="L62" s="238"/>
      <c r="M62" s="244"/>
      <c r="N62" s="55">
        <f>Mileage!BI62</f>
        <v>870</v>
      </c>
      <c r="O62" s="179">
        <v>44076</v>
      </c>
      <c r="P62" s="163"/>
      <c r="Q62" s="180"/>
      <c r="R62" s="163"/>
      <c r="S62" s="180"/>
      <c r="T62" s="163"/>
      <c r="U62" s="180"/>
      <c r="V62" s="163"/>
      <c r="W62" s="180"/>
      <c r="X62" s="163"/>
      <c r="Y62" s="180"/>
      <c r="Z62" s="181"/>
      <c r="AA62" s="287"/>
      <c r="AB62" s="291"/>
      <c r="AC62" s="284"/>
      <c r="AD62" s="91"/>
      <c r="AE62" s="180"/>
      <c r="AF62" s="163"/>
      <c r="AG62" s="180"/>
      <c r="AH62" s="163"/>
      <c r="AI62" s="180"/>
      <c r="AJ62" s="182"/>
    </row>
    <row r="63" spans="1:36" s="48" customFormat="1" ht="14.25" customHeight="1" x14ac:dyDescent="0.25">
      <c r="A63" s="50" t="s">
        <v>237</v>
      </c>
      <c r="B63" s="270" t="s">
        <v>238</v>
      </c>
      <c r="C63" s="149"/>
      <c r="D63" s="230"/>
      <c r="E63" s="54"/>
      <c r="F63" s="344"/>
      <c r="G63" s="311"/>
      <c r="H63" s="274"/>
      <c r="I63" s="241"/>
      <c r="J63" s="47"/>
      <c r="K63" s="242"/>
      <c r="L63" s="47"/>
      <c r="M63" s="242"/>
      <c r="N63" s="55">
        <f>Mileage!BI63</f>
        <v>2255</v>
      </c>
      <c r="O63" s="176">
        <v>44101</v>
      </c>
      <c r="P63" s="152">
        <v>44201</v>
      </c>
      <c r="Q63" s="177"/>
      <c r="R63" s="152"/>
      <c r="S63" s="177"/>
      <c r="T63" s="152"/>
      <c r="U63" s="177"/>
      <c r="V63" s="152"/>
      <c r="W63" s="177"/>
      <c r="X63" s="152"/>
      <c r="Y63" s="177"/>
      <c r="Z63" s="158"/>
      <c r="AA63" s="287"/>
      <c r="AB63" s="291"/>
      <c r="AC63" s="284"/>
      <c r="AD63" s="91"/>
      <c r="AE63" s="177"/>
      <c r="AF63" s="152"/>
      <c r="AG63" s="177"/>
      <c r="AH63" s="152"/>
      <c r="AI63" s="177"/>
      <c r="AJ63" s="178"/>
    </row>
    <row r="64" spans="1:36" s="48" customFormat="1" ht="14.25" customHeight="1" x14ac:dyDescent="0.25">
      <c r="A64" s="50" t="s">
        <v>239</v>
      </c>
      <c r="B64" s="270" t="s">
        <v>240</v>
      </c>
      <c r="C64" s="149"/>
      <c r="D64" s="230"/>
      <c r="E64" s="54"/>
      <c r="F64" s="344"/>
      <c r="G64" s="311"/>
      <c r="H64" s="276"/>
      <c r="I64" s="241"/>
      <c r="J64" s="47"/>
      <c r="K64" s="242"/>
      <c r="L64" s="47"/>
      <c r="M64" s="242"/>
      <c r="N64" s="55">
        <f>Mileage!BI64</f>
        <v>1694</v>
      </c>
      <c r="O64" s="176">
        <v>43967</v>
      </c>
      <c r="P64" s="264"/>
      <c r="Q64" s="177"/>
      <c r="R64" s="152"/>
      <c r="S64" s="177"/>
      <c r="T64" s="152"/>
      <c r="U64" s="177"/>
      <c r="V64" s="152"/>
      <c r="W64" s="177"/>
      <c r="X64" s="152"/>
      <c r="Y64" s="177"/>
      <c r="Z64" s="158"/>
      <c r="AA64" s="287"/>
      <c r="AB64" s="291"/>
      <c r="AC64" s="284"/>
      <c r="AD64" s="91"/>
      <c r="AE64" s="177"/>
      <c r="AF64" s="152"/>
      <c r="AG64" s="177"/>
      <c r="AH64" s="152"/>
      <c r="AI64" s="177"/>
      <c r="AJ64" s="178"/>
    </row>
    <row r="65" spans="1:36" s="48" customFormat="1" ht="14.25" customHeight="1" x14ac:dyDescent="0.25">
      <c r="A65" s="50" t="s">
        <v>233</v>
      </c>
      <c r="B65" s="271" t="s">
        <v>132</v>
      </c>
      <c r="C65" s="86">
        <v>44201</v>
      </c>
      <c r="D65" s="54"/>
      <c r="E65" s="54"/>
      <c r="F65" s="344"/>
      <c r="G65" s="89"/>
      <c r="H65" s="274"/>
      <c r="I65" s="245" t="s">
        <v>138</v>
      </c>
      <c r="J65" s="47"/>
      <c r="K65" s="47" t="s">
        <v>281</v>
      </c>
      <c r="L65" s="47"/>
      <c r="M65" s="47" t="s">
        <v>291</v>
      </c>
      <c r="N65" s="55">
        <f>Mileage!BI65</f>
        <v>9878</v>
      </c>
      <c r="O65" s="89">
        <v>43748</v>
      </c>
      <c r="P65" s="152">
        <v>44201</v>
      </c>
      <c r="Q65" s="152">
        <v>44201</v>
      </c>
      <c r="R65" s="152">
        <v>44201</v>
      </c>
      <c r="S65" s="152"/>
      <c r="T65" s="152"/>
      <c r="U65" s="152"/>
      <c r="V65" s="152"/>
      <c r="W65" s="152"/>
      <c r="X65" s="152"/>
      <c r="Y65" s="152"/>
      <c r="Z65" s="158"/>
      <c r="AA65" s="155"/>
      <c r="AB65" s="290"/>
      <c r="AC65" s="162"/>
      <c r="AD65" s="89">
        <v>43813</v>
      </c>
      <c r="AE65" s="152">
        <v>44030</v>
      </c>
      <c r="AF65" s="152"/>
      <c r="AG65" s="152"/>
      <c r="AH65" s="152"/>
      <c r="AI65" s="152"/>
      <c r="AJ65" s="152"/>
    </row>
    <row r="66" spans="1:36" s="48" customFormat="1" ht="14.25" customHeight="1" x14ac:dyDescent="0.25">
      <c r="A66" s="354" t="s">
        <v>250</v>
      </c>
      <c r="B66" s="231" t="s">
        <v>253</v>
      </c>
      <c r="C66" s="232"/>
      <c r="D66" s="233"/>
      <c r="E66" s="233"/>
      <c r="F66" s="345"/>
      <c r="G66" s="311"/>
      <c r="H66" s="276"/>
      <c r="I66" s="246"/>
      <c r="J66" s="238"/>
      <c r="K66" s="238"/>
      <c r="L66" s="238"/>
      <c r="M66" s="238"/>
      <c r="N66" s="55">
        <f>Mileage!BI66</f>
        <v>510</v>
      </c>
      <c r="O66" s="91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81"/>
      <c r="AA66" s="155"/>
      <c r="AB66" s="290"/>
      <c r="AC66" s="162"/>
      <c r="AD66" s="91"/>
      <c r="AE66" s="163"/>
      <c r="AF66" s="160"/>
      <c r="AG66" s="150"/>
      <c r="AH66" s="150"/>
      <c r="AI66" s="150"/>
      <c r="AJ66" s="150"/>
    </row>
    <row r="67" spans="1:36" s="48" customFormat="1" ht="14.25" customHeight="1" x14ac:dyDescent="0.25">
      <c r="A67" s="50" t="s">
        <v>256</v>
      </c>
      <c r="B67" s="270" t="s">
        <v>259</v>
      </c>
      <c r="C67" s="149">
        <v>44201</v>
      </c>
      <c r="D67" s="230"/>
      <c r="E67" s="54"/>
      <c r="F67" s="344"/>
      <c r="G67" s="89"/>
      <c r="H67" s="274"/>
      <c r="I67" s="241"/>
      <c r="J67" s="47"/>
      <c r="K67" s="242"/>
      <c r="L67" s="47"/>
      <c r="M67" s="242"/>
      <c r="N67" s="55">
        <f>Mileage!BI67</f>
        <v>675</v>
      </c>
      <c r="O67" s="176">
        <v>44076</v>
      </c>
      <c r="P67" s="152"/>
      <c r="Q67" s="177"/>
      <c r="R67" s="152"/>
      <c r="S67" s="177"/>
      <c r="T67" s="152"/>
      <c r="U67" s="177"/>
      <c r="V67" s="152"/>
      <c r="W67" s="177"/>
      <c r="X67" s="152"/>
      <c r="Y67" s="177"/>
      <c r="Z67" s="158"/>
      <c r="AA67" s="287"/>
      <c r="AB67" s="291"/>
      <c r="AC67" s="284"/>
      <c r="AD67" s="89"/>
      <c r="AE67" s="177"/>
      <c r="AF67" s="152"/>
      <c r="AG67" s="177"/>
      <c r="AH67" s="152"/>
      <c r="AI67" s="177"/>
      <c r="AJ67" s="178"/>
    </row>
    <row r="68" spans="1:36" s="48" customFormat="1" ht="14.25" customHeight="1" x14ac:dyDescent="0.25">
      <c r="A68" s="355" t="s">
        <v>279</v>
      </c>
      <c r="B68" s="55" t="s">
        <v>280</v>
      </c>
      <c r="C68" s="296"/>
      <c r="D68" s="228"/>
      <c r="E68" s="297"/>
      <c r="F68" s="346"/>
      <c r="G68" s="91"/>
      <c r="H68" s="276"/>
      <c r="I68" s="243"/>
      <c r="J68" s="238"/>
      <c r="K68" s="244"/>
      <c r="L68" s="238"/>
      <c r="M68" s="244"/>
      <c r="N68" s="55">
        <f>Mileage!BI68</f>
        <v>108</v>
      </c>
      <c r="O68" s="179"/>
      <c r="P68" s="163"/>
      <c r="Q68" s="180"/>
      <c r="R68" s="163"/>
      <c r="S68" s="180"/>
      <c r="T68" s="163"/>
      <c r="U68" s="180"/>
      <c r="V68" s="163"/>
      <c r="W68" s="180"/>
      <c r="X68" s="163"/>
      <c r="Y68" s="180"/>
      <c r="Z68" s="181"/>
      <c r="AA68" s="287"/>
      <c r="AB68" s="291"/>
      <c r="AC68" s="284"/>
      <c r="AD68" s="91"/>
      <c r="AE68" s="180"/>
      <c r="AF68" s="163"/>
      <c r="AG68" s="180"/>
      <c r="AH68" s="163"/>
      <c r="AI68" s="180"/>
      <c r="AJ68" s="182"/>
    </row>
    <row r="69" spans="1:36" s="48" customFormat="1" ht="14.25" customHeight="1" x14ac:dyDescent="0.25">
      <c r="A69" s="298" t="s">
        <v>283</v>
      </c>
      <c r="B69" s="32" t="s">
        <v>284</v>
      </c>
      <c r="C69" s="296">
        <v>44229</v>
      </c>
      <c r="D69" s="228"/>
      <c r="E69" s="297"/>
      <c r="F69" s="346"/>
      <c r="G69" s="91"/>
      <c r="H69" s="276"/>
      <c r="I69" s="243"/>
      <c r="J69" s="238"/>
      <c r="K69" s="244"/>
      <c r="L69" s="238"/>
      <c r="M69" s="244"/>
      <c r="N69" s="55">
        <f>Mileage!BI69</f>
        <v>177</v>
      </c>
      <c r="O69" s="179"/>
      <c r="P69" s="163"/>
      <c r="Q69" s="180"/>
      <c r="R69" s="163"/>
      <c r="S69" s="180"/>
      <c r="T69" s="163"/>
      <c r="U69" s="180"/>
      <c r="V69" s="163"/>
      <c r="W69" s="180"/>
      <c r="X69" s="163"/>
      <c r="Y69" s="180"/>
      <c r="Z69" s="181"/>
      <c r="AA69" s="287"/>
      <c r="AB69" s="291"/>
      <c r="AC69" s="284"/>
      <c r="AD69" s="91"/>
      <c r="AE69" s="180"/>
      <c r="AF69" s="163"/>
      <c r="AG69" s="180"/>
      <c r="AH69" s="163"/>
      <c r="AI69" s="180"/>
      <c r="AJ69" s="182"/>
    </row>
    <row r="70" spans="1:36" s="48" customFormat="1" ht="14.25" customHeight="1" x14ac:dyDescent="0.25">
      <c r="A70" s="184" t="s">
        <v>42</v>
      </c>
      <c r="B70" s="270" t="s">
        <v>212</v>
      </c>
      <c r="C70" s="186">
        <v>44201</v>
      </c>
      <c r="D70" s="185"/>
      <c r="E70" s="185"/>
      <c r="F70" s="347"/>
      <c r="G70" s="91"/>
      <c r="H70" s="276"/>
      <c r="I70" s="238" t="s">
        <v>26</v>
      </c>
      <c r="J70" s="238" t="s">
        <v>168</v>
      </c>
      <c r="K70" s="238" t="s">
        <v>105</v>
      </c>
      <c r="L70" s="238" t="s">
        <v>96</v>
      </c>
      <c r="M70" s="238" t="s">
        <v>102</v>
      </c>
      <c r="N70" s="97">
        <f>Mileage!BI70</f>
        <v>51609</v>
      </c>
      <c r="O70" s="91">
        <v>41860</v>
      </c>
      <c r="P70" s="163">
        <v>42283</v>
      </c>
      <c r="Q70" s="163">
        <v>42283</v>
      </c>
      <c r="R70" s="163">
        <v>42675</v>
      </c>
      <c r="S70" s="163">
        <v>42857</v>
      </c>
      <c r="T70" s="163">
        <v>43011</v>
      </c>
      <c r="U70" s="163">
        <v>43449</v>
      </c>
      <c r="V70" s="163">
        <v>43813</v>
      </c>
      <c r="W70" s="163">
        <v>43813</v>
      </c>
      <c r="X70" s="163">
        <v>43813</v>
      </c>
      <c r="Y70" s="163">
        <v>44201</v>
      </c>
      <c r="Z70" s="181">
        <v>44201</v>
      </c>
      <c r="AA70" s="155">
        <v>44201</v>
      </c>
      <c r="AB70" s="290"/>
      <c r="AC70" s="162"/>
      <c r="AD70" s="91">
        <v>42371</v>
      </c>
      <c r="AE70" s="163">
        <v>42476</v>
      </c>
      <c r="AF70" s="163"/>
      <c r="AG70" s="163"/>
      <c r="AH70" s="163"/>
      <c r="AI70" s="163"/>
      <c r="AJ70" s="163"/>
    </row>
    <row r="71" spans="1:36" s="48" customFormat="1" ht="14.25" customHeight="1" x14ac:dyDescent="0.25">
      <c r="A71" s="58" t="s">
        <v>43</v>
      </c>
      <c r="B71" s="130" t="s">
        <v>44</v>
      </c>
      <c r="C71" s="145"/>
      <c r="D71" s="46"/>
      <c r="E71" s="46"/>
      <c r="F71" s="144"/>
      <c r="G71" s="89"/>
      <c r="H71" s="274"/>
      <c r="I71" s="234"/>
      <c r="J71" s="234"/>
      <c r="K71" s="234"/>
      <c r="L71" s="234" t="s">
        <v>96</v>
      </c>
      <c r="M71" s="234"/>
      <c r="N71" s="45">
        <f>Mileage!BI71</f>
        <v>16222</v>
      </c>
      <c r="O71" s="153">
        <v>42283</v>
      </c>
      <c r="P71" s="154">
        <v>42283</v>
      </c>
      <c r="Q71" s="154">
        <v>42350</v>
      </c>
      <c r="R71" s="154">
        <v>42675</v>
      </c>
      <c r="S71" s="154">
        <v>43011</v>
      </c>
      <c r="T71" s="155">
        <v>43449</v>
      </c>
      <c r="U71" s="154"/>
      <c r="V71" s="154"/>
      <c r="W71" s="155"/>
      <c r="X71" s="155"/>
      <c r="Y71" s="152"/>
      <c r="Z71" s="278"/>
      <c r="AA71" s="155"/>
      <c r="AB71" s="290"/>
      <c r="AC71" s="162"/>
      <c r="AD71" s="89">
        <v>42540</v>
      </c>
      <c r="AE71" s="152"/>
      <c r="AF71" s="152"/>
      <c r="AG71" s="152"/>
      <c r="AH71" s="152"/>
      <c r="AI71" s="152"/>
      <c r="AJ71" s="152"/>
    </row>
    <row r="72" spans="1:36" s="48" customFormat="1" ht="14.25" customHeight="1" x14ac:dyDescent="0.25">
      <c r="A72" s="64" t="s">
        <v>72</v>
      </c>
      <c r="B72" s="130" t="s">
        <v>73</v>
      </c>
      <c r="C72" s="145">
        <v>44229</v>
      </c>
      <c r="D72" s="46"/>
      <c r="E72" s="46"/>
      <c r="F72" s="144"/>
      <c r="G72" s="311"/>
      <c r="H72" s="274"/>
      <c r="I72" s="234"/>
      <c r="J72" s="234"/>
      <c r="K72" s="234"/>
      <c r="L72" s="234"/>
      <c r="M72" s="234"/>
      <c r="N72" s="45">
        <f>Mileage!BI72</f>
        <v>2915</v>
      </c>
      <c r="O72" s="153">
        <v>42711</v>
      </c>
      <c r="P72" s="154">
        <v>44201</v>
      </c>
      <c r="Q72" s="154"/>
      <c r="R72" s="154"/>
      <c r="S72" s="154"/>
      <c r="T72" s="154"/>
      <c r="U72" s="154"/>
      <c r="V72" s="154"/>
      <c r="W72" s="155"/>
      <c r="X72" s="155"/>
      <c r="Y72" s="152"/>
      <c r="Z72" s="278"/>
      <c r="AA72" s="155"/>
      <c r="AB72" s="290"/>
      <c r="AC72" s="162"/>
      <c r="AD72" s="165"/>
      <c r="AE72" s="154"/>
      <c r="AF72" s="154"/>
      <c r="AG72" s="154"/>
      <c r="AH72" s="154"/>
      <c r="AI72" s="154"/>
      <c r="AJ72" s="154"/>
    </row>
    <row r="73" spans="1:36" s="48" customFormat="1" ht="14.25" customHeight="1" x14ac:dyDescent="0.25">
      <c r="A73" s="64" t="s">
        <v>76</v>
      </c>
      <c r="B73" s="36" t="s">
        <v>77</v>
      </c>
      <c r="C73" s="145"/>
      <c r="D73" s="46"/>
      <c r="E73" s="46"/>
      <c r="F73" s="144"/>
      <c r="G73" s="89"/>
      <c r="H73" s="274"/>
      <c r="I73" s="234"/>
      <c r="J73" s="234"/>
      <c r="K73" s="234"/>
      <c r="L73" s="234"/>
      <c r="M73" s="234"/>
      <c r="N73" s="45">
        <f>Mileage!BI73</f>
        <v>1312</v>
      </c>
      <c r="O73" s="153"/>
      <c r="P73" s="154"/>
      <c r="Q73" s="154"/>
      <c r="R73" s="154"/>
      <c r="S73" s="154"/>
      <c r="T73" s="154"/>
      <c r="U73" s="154"/>
      <c r="V73" s="154"/>
      <c r="W73" s="155"/>
      <c r="X73" s="155"/>
      <c r="Y73" s="152"/>
      <c r="Z73" s="278"/>
      <c r="AA73" s="155"/>
      <c r="AB73" s="290"/>
      <c r="AC73" s="162"/>
      <c r="AD73" s="165"/>
      <c r="AE73" s="154"/>
      <c r="AF73" s="154"/>
      <c r="AG73" s="154"/>
      <c r="AH73" s="154"/>
      <c r="AI73" s="154"/>
      <c r="AJ73" s="154"/>
    </row>
    <row r="74" spans="1:36" s="48" customFormat="1" ht="14.25" customHeight="1" x14ac:dyDescent="0.25">
      <c r="A74" s="64" t="s">
        <v>86</v>
      </c>
      <c r="B74" s="130" t="s">
        <v>85</v>
      </c>
      <c r="C74" s="145"/>
      <c r="D74" s="46"/>
      <c r="E74" s="46"/>
      <c r="F74" s="144"/>
      <c r="G74" s="311"/>
      <c r="H74" s="274"/>
      <c r="I74" s="234"/>
      <c r="J74" s="234"/>
      <c r="K74" s="234"/>
      <c r="L74" s="234"/>
      <c r="M74" s="234"/>
      <c r="N74" s="45">
        <f>Mileage!BI74</f>
        <v>1861</v>
      </c>
      <c r="O74" s="153">
        <v>42900</v>
      </c>
      <c r="P74" s="154">
        <v>43046</v>
      </c>
      <c r="Q74" s="154"/>
      <c r="R74" s="154"/>
      <c r="S74" s="154"/>
      <c r="T74" s="154"/>
      <c r="U74" s="154"/>
      <c r="V74" s="154"/>
      <c r="W74" s="155"/>
      <c r="X74" s="155"/>
      <c r="Y74" s="152"/>
      <c r="Z74" s="278"/>
      <c r="AA74" s="155"/>
      <c r="AB74" s="290"/>
      <c r="AC74" s="162"/>
      <c r="AD74" s="165"/>
      <c r="AE74" s="154"/>
      <c r="AF74" s="154"/>
      <c r="AG74" s="154"/>
      <c r="AH74" s="154"/>
      <c r="AI74" s="154"/>
      <c r="AJ74" s="154"/>
    </row>
    <row r="75" spans="1:36" s="48" customFormat="1" ht="14.25" customHeight="1" x14ac:dyDescent="0.25">
      <c r="A75" s="37" t="s">
        <v>287</v>
      </c>
      <c r="B75" s="116" t="s">
        <v>288</v>
      </c>
      <c r="C75" s="145"/>
      <c r="D75" s="46"/>
      <c r="E75" s="46"/>
      <c r="F75" s="144"/>
      <c r="G75" s="89"/>
      <c r="H75" s="274"/>
      <c r="I75" s="234"/>
      <c r="J75" s="234"/>
      <c r="K75" s="234"/>
      <c r="L75" s="234"/>
      <c r="M75" s="234"/>
      <c r="N75" s="55">
        <f>Mileage!BI75</f>
        <v>0</v>
      </c>
      <c r="O75" s="153"/>
      <c r="P75" s="154"/>
      <c r="Q75" s="154"/>
      <c r="R75" s="154"/>
      <c r="S75" s="154"/>
      <c r="T75" s="154"/>
      <c r="U75" s="154"/>
      <c r="V75" s="154"/>
      <c r="W75" s="155"/>
      <c r="X75" s="155"/>
      <c r="Y75" s="152"/>
      <c r="Z75" s="160"/>
      <c r="AA75" s="155"/>
      <c r="AB75" s="290"/>
      <c r="AC75" s="162"/>
      <c r="AD75" s="160"/>
      <c r="AE75" s="165"/>
      <c r="AF75" s="154"/>
      <c r="AG75" s="154"/>
      <c r="AH75" s="154"/>
      <c r="AI75" s="154"/>
      <c r="AJ75" s="154"/>
    </row>
    <row r="76" spans="1:36" s="48" customFormat="1" ht="14.25" customHeight="1" x14ac:dyDescent="0.25">
      <c r="A76" s="65" t="s">
        <v>119</v>
      </c>
      <c r="B76" s="130" t="s">
        <v>118</v>
      </c>
      <c r="C76" s="145"/>
      <c r="D76" s="46"/>
      <c r="E76" s="46"/>
      <c r="F76" s="144"/>
      <c r="G76" s="311"/>
      <c r="H76" s="274"/>
      <c r="I76" s="234"/>
      <c r="J76" s="234"/>
      <c r="K76" s="234"/>
      <c r="L76" s="234"/>
      <c r="M76" s="234"/>
      <c r="N76" s="45">
        <f>Mileage!BI76</f>
        <v>4597</v>
      </c>
      <c r="O76" s="153">
        <v>43382</v>
      </c>
      <c r="P76" s="154">
        <v>43813</v>
      </c>
      <c r="Q76" s="154">
        <v>43813</v>
      </c>
      <c r="R76" s="154"/>
      <c r="S76" s="154"/>
      <c r="T76" s="154"/>
      <c r="U76" s="154"/>
      <c r="V76" s="154"/>
      <c r="W76" s="155"/>
      <c r="X76" s="155"/>
      <c r="Y76" s="152"/>
      <c r="Z76" s="280"/>
      <c r="AA76" s="155"/>
      <c r="AB76" s="290"/>
      <c r="AC76" s="162"/>
      <c r="AD76" s="89"/>
      <c r="AE76" s="165"/>
      <c r="AF76" s="154"/>
      <c r="AG76" s="154"/>
      <c r="AH76" s="154"/>
      <c r="AI76" s="154"/>
      <c r="AJ76" s="154"/>
    </row>
    <row r="77" spans="1:36" s="48" customFormat="1" ht="14.25" customHeight="1" x14ac:dyDescent="0.25">
      <c r="A77" s="65" t="s">
        <v>120</v>
      </c>
      <c r="B77" s="36" t="s">
        <v>121</v>
      </c>
      <c r="C77" s="145"/>
      <c r="D77" s="46"/>
      <c r="E77" s="46"/>
      <c r="F77" s="144"/>
      <c r="G77" s="311"/>
      <c r="H77" s="274"/>
      <c r="I77" s="234" t="s">
        <v>154</v>
      </c>
      <c r="J77" s="234"/>
      <c r="K77" s="234" t="s">
        <v>105</v>
      </c>
      <c r="L77" s="234" t="s">
        <v>139</v>
      </c>
      <c r="M77" s="234"/>
      <c r="N77" s="45">
        <f>Mileage!BI77</f>
        <v>8921</v>
      </c>
      <c r="O77" s="153"/>
      <c r="P77" s="154"/>
      <c r="Q77" s="154"/>
      <c r="R77" s="154"/>
      <c r="S77" s="154"/>
      <c r="T77" s="154"/>
      <c r="U77" s="154"/>
      <c r="V77" s="154"/>
      <c r="W77" s="155"/>
      <c r="X77" s="155"/>
      <c r="Y77" s="152"/>
      <c r="Z77" s="280"/>
      <c r="AA77" s="155"/>
      <c r="AB77" s="290"/>
      <c r="AC77" s="162"/>
      <c r="AD77" s="294"/>
      <c r="AE77" s="165"/>
      <c r="AF77" s="154"/>
      <c r="AG77" s="154"/>
      <c r="AH77" s="154"/>
      <c r="AI77" s="154"/>
      <c r="AJ77" s="154"/>
    </row>
    <row r="78" spans="1:36" s="48" customFormat="1" ht="14.25" customHeight="1" x14ac:dyDescent="0.25">
      <c r="A78" s="137" t="s">
        <v>189</v>
      </c>
      <c r="B78" s="130" t="s">
        <v>188</v>
      </c>
      <c r="C78" s="145">
        <v>44201</v>
      </c>
      <c r="D78" s="46"/>
      <c r="E78" s="46"/>
      <c r="F78" s="144"/>
      <c r="G78" s="89"/>
      <c r="H78" s="274"/>
      <c r="I78" s="234" t="s">
        <v>138</v>
      </c>
      <c r="J78" s="234"/>
      <c r="K78" s="234"/>
      <c r="L78" s="234"/>
      <c r="M78" s="234"/>
      <c r="N78" s="138">
        <f>Mileage!BI78</f>
        <v>5371</v>
      </c>
      <c r="O78" s="153">
        <v>43880</v>
      </c>
      <c r="P78" s="154">
        <v>44201</v>
      </c>
      <c r="Q78" s="154">
        <v>44201</v>
      </c>
      <c r="R78" s="154"/>
      <c r="S78" s="154"/>
      <c r="T78" s="155"/>
      <c r="U78" s="154"/>
      <c r="V78" s="154"/>
      <c r="W78" s="155"/>
      <c r="X78" s="155"/>
      <c r="Y78" s="152"/>
      <c r="Z78" s="280"/>
      <c r="AA78" s="155"/>
      <c r="AB78" s="290"/>
      <c r="AC78" s="162"/>
      <c r="AD78" s="89">
        <v>44030</v>
      </c>
      <c r="AE78" s="165"/>
      <c r="AF78" s="154"/>
      <c r="AG78" s="154"/>
      <c r="AH78" s="154"/>
      <c r="AI78" s="154"/>
      <c r="AJ78" s="154"/>
    </row>
    <row r="79" spans="1:36" s="48" customFormat="1" ht="14.25" customHeight="1" x14ac:dyDescent="0.25">
      <c r="A79" s="137" t="s">
        <v>213</v>
      </c>
      <c r="B79" s="272" t="s">
        <v>214</v>
      </c>
      <c r="C79" s="145">
        <v>44229</v>
      </c>
      <c r="D79" s="46"/>
      <c r="E79" s="46"/>
      <c r="F79" s="144"/>
      <c r="G79" s="312"/>
      <c r="H79" s="274"/>
      <c r="I79" s="306" t="s">
        <v>138</v>
      </c>
      <c r="J79" s="234"/>
      <c r="K79" s="234"/>
      <c r="L79" s="234"/>
      <c r="M79" s="247"/>
      <c r="N79" s="55">
        <f>Mileage!BI79</f>
        <v>1342</v>
      </c>
      <c r="O79" s="165">
        <v>43813</v>
      </c>
      <c r="P79" s="154"/>
      <c r="Q79" s="154"/>
      <c r="R79" s="154"/>
      <c r="S79" s="154"/>
      <c r="T79" s="155"/>
      <c r="U79" s="154"/>
      <c r="V79" s="154"/>
      <c r="W79" s="155"/>
      <c r="X79" s="155"/>
      <c r="Y79" s="152"/>
      <c r="Z79" s="280"/>
      <c r="AA79" s="155"/>
      <c r="AB79" s="290"/>
      <c r="AC79" s="162"/>
      <c r="AD79" s="263">
        <v>44030</v>
      </c>
      <c r="AE79" s="165"/>
      <c r="AF79" s="154"/>
      <c r="AG79" s="154"/>
      <c r="AH79" s="154"/>
      <c r="AI79" s="154"/>
      <c r="AJ79" s="154"/>
    </row>
    <row r="80" spans="1:36" s="48" customFormat="1" ht="14.25" customHeight="1" x14ac:dyDescent="0.25">
      <c r="A80" s="137" t="s">
        <v>264</v>
      </c>
      <c r="B80" s="272" t="s">
        <v>265</v>
      </c>
      <c r="C80" s="145">
        <v>44201</v>
      </c>
      <c r="D80" s="46"/>
      <c r="E80" s="46"/>
      <c r="F80" s="144"/>
      <c r="G80" s="311"/>
      <c r="H80" s="274"/>
      <c r="I80" s="234"/>
      <c r="J80" s="234"/>
      <c r="K80" s="234"/>
      <c r="L80" s="234"/>
      <c r="M80" s="247"/>
      <c r="N80" s="55">
        <f>Mileage!BI80</f>
        <v>454</v>
      </c>
      <c r="O80" s="170">
        <v>44076</v>
      </c>
      <c r="P80" s="156"/>
      <c r="Q80" s="156"/>
      <c r="R80" s="156"/>
      <c r="S80" s="156"/>
      <c r="T80" s="157"/>
      <c r="U80" s="156"/>
      <c r="V80" s="156"/>
      <c r="W80" s="157"/>
      <c r="X80" s="157"/>
      <c r="Y80" s="159"/>
      <c r="Z80" s="282"/>
      <c r="AA80" s="155"/>
      <c r="AB80" s="290"/>
      <c r="AC80" s="162"/>
      <c r="AD80" s="172"/>
      <c r="AE80" s="170"/>
      <c r="AF80" s="157"/>
      <c r="AG80" s="156"/>
      <c r="AH80" s="156"/>
      <c r="AI80" s="156"/>
      <c r="AJ80" s="156"/>
    </row>
    <row r="81" spans="1:36" s="48" customFormat="1" ht="15.75" x14ac:dyDescent="0.25">
      <c r="A81" s="250" t="s">
        <v>143</v>
      </c>
      <c r="B81" s="251" t="s">
        <v>145</v>
      </c>
      <c r="C81" s="145"/>
      <c r="D81" s="46"/>
      <c r="E81" s="46"/>
      <c r="F81" s="144"/>
      <c r="G81" s="89"/>
      <c r="H81" s="274"/>
      <c r="I81" s="234"/>
      <c r="J81" s="234"/>
      <c r="K81" s="234"/>
      <c r="L81" s="234"/>
      <c r="M81" s="234"/>
      <c r="N81" s="194">
        <f>Mileage!$BI$81</f>
        <v>2687</v>
      </c>
      <c r="O81" s="170"/>
      <c r="P81" s="156"/>
      <c r="Q81" s="156"/>
      <c r="R81" s="156"/>
      <c r="S81" s="156"/>
      <c r="T81" s="157"/>
      <c r="U81" s="156"/>
      <c r="V81" s="156"/>
      <c r="W81" s="157"/>
      <c r="X81" s="157"/>
      <c r="Y81" s="159"/>
      <c r="Z81" s="282"/>
      <c r="AA81" s="155"/>
      <c r="AB81" s="290"/>
      <c r="AC81" s="162"/>
      <c r="AD81" s="172"/>
      <c r="AE81" s="170"/>
      <c r="AF81" s="157"/>
      <c r="AG81" s="206"/>
      <c r="AH81" s="206"/>
      <c r="AI81" s="206"/>
      <c r="AJ81" s="206"/>
    </row>
    <row r="82" spans="1:36" s="48" customFormat="1" ht="15.75" x14ac:dyDescent="0.25">
      <c r="A82" s="52" t="s">
        <v>251</v>
      </c>
      <c r="B82" s="55" t="s">
        <v>252</v>
      </c>
      <c r="C82" s="229"/>
      <c r="D82" s="46"/>
      <c r="E82" s="46"/>
      <c r="F82" s="144"/>
      <c r="G82" s="89"/>
      <c r="H82" s="274"/>
      <c r="I82" s="234"/>
      <c r="J82" s="234"/>
      <c r="K82" s="234"/>
      <c r="L82" s="234"/>
      <c r="M82" s="234"/>
      <c r="N82" s="55">
        <f>Mileage!BI82</f>
        <v>0</v>
      </c>
      <c r="O82" s="89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8"/>
      <c r="AA82" s="155"/>
      <c r="AB82" s="290"/>
      <c r="AC82" s="162"/>
      <c r="AD82" s="89"/>
      <c r="AE82" s="152"/>
      <c r="AF82" s="152"/>
      <c r="AG82" s="221"/>
      <c r="AH82" s="205"/>
      <c r="AI82" s="205"/>
      <c r="AJ82" s="205"/>
    </row>
    <row r="83" spans="1:36" s="48" customFormat="1" ht="15.75" x14ac:dyDescent="0.25">
      <c r="A83" s="52" t="s">
        <v>330</v>
      </c>
      <c r="B83" s="363" t="s">
        <v>331</v>
      </c>
      <c r="C83" s="394">
        <v>44229</v>
      </c>
      <c r="D83" s="46"/>
      <c r="E83" s="46"/>
      <c r="F83" s="144"/>
      <c r="G83" s="89"/>
      <c r="H83" s="274"/>
      <c r="I83" s="234"/>
      <c r="J83" s="234"/>
      <c r="K83" s="234"/>
      <c r="L83" s="234"/>
      <c r="M83" s="234"/>
      <c r="N83" s="55">
        <f>Mileage!BI83</f>
        <v>64</v>
      </c>
      <c r="O83" s="89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280"/>
      <c r="AA83" s="155"/>
      <c r="AB83" s="290"/>
      <c r="AC83" s="162"/>
      <c r="AD83" s="89"/>
      <c r="AE83" s="152"/>
      <c r="AF83" s="152"/>
      <c r="AG83" s="393"/>
      <c r="AH83" s="393"/>
      <c r="AI83" s="393"/>
      <c r="AJ83" s="393"/>
    </row>
    <row r="84" spans="1:36" s="48" customFormat="1" ht="15.75" x14ac:dyDescent="0.25">
      <c r="A84" s="190" t="s">
        <v>241</v>
      </c>
      <c r="B84" s="190" t="s">
        <v>258</v>
      </c>
      <c r="C84" s="145"/>
      <c r="D84" s="46"/>
      <c r="E84" s="46"/>
      <c r="F84" s="144"/>
      <c r="G84" s="311"/>
      <c r="H84" s="274"/>
      <c r="I84" s="234"/>
      <c r="J84" s="234"/>
      <c r="K84" s="234"/>
      <c r="L84" s="234"/>
      <c r="M84" s="234"/>
      <c r="N84" s="55">
        <f>Mileage!BI84</f>
        <v>1094</v>
      </c>
      <c r="O84" s="89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280"/>
      <c r="AA84" s="155"/>
      <c r="AB84" s="290"/>
      <c r="AC84" s="162"/>
      <c r="AD84" s="89"/>
      <c r="AE84" s="152"/>
      <c r="AF84" s="152"/>
      <c r="AG84" s="152"/>
      <c r="AH84" s="152"/>
      <c r="AI84" s="152"/>
      <c r="AJ84" s="152"/>
    </row>
    <row r="85" spans="1:36" s="48" customFormat="1" ht="15.75" x14ac:dyDescent="0.25">
      <c r="A85" s="66" t="s">
        <v>67</v>
      </c>
      <c r="B85" s="36" t="s">
        <v>68</v>
      </c>
      <c r="C85" s="145"/>
      <c r="D85" s="46"/>
      <c r="E85" s="46"/>
      <c r="F85" s="144"/>
      <c r="G85" s="89"/>
      <c r="H85" s="274"/>
      <c r="I85" s="234"/>
      <c r="J85" s="234"/>
      <c r="K85" s="234"/>
      <c r="L85" s="234"/>
      <c r="M85" s="234"/>
      <c r="N85" s="194">
        <f>Mileage!BI85</f>
        <v>5123</v>
      </c>
      <c r="O85" s="89"/>
      <c r="P85" s="152"/>
      <c r="Q85" s="152"/>
      <c r="R85" s="152"/>
      <c r="S85" s="152"/>
      <c r="T85" s="152"/>
      <c r="U85" s="152"/>
      <c r="V85" s="152"/>
      <c r="W85" s="158"/>
      <c r="X85" s="158"/>
      <c r="Y85" s="152"/>
      <c r="Z85" s="280"/>
      <c r="AA85" s="155"/>
      <c r="AB85" s="290"/>
      <c r="AC85" s="162"/>
      <c r="AD85" s="89"/>
      <c r="AE85" s="89"/>
      <c r="AF85" s="152"/>
      <c r="AG85" s="152"/>
      <c r="AH85" s="152"/>
      <c r="AI85" s="152"/>
      <c r="AJ85" s="152"/>
    </row>
    <row r="86" spans="1:36" s="48" customFormat="1" ht="15.75" x14ac:dyDescent="0.25">
      <c r="A86" s="51" t="s">
        <v>112</v>
      </c>
      <c r="B86" s="266" t="s">
        <v>113</v>
      </c>
      <c r="C86" s="145"/>
      <c r="D86" s="46"/>
      <c r="E86" s="46"/>
      <c r="F86" s="144"/>
      <c r="G86" s="89"/>
      <c r="H86" s="274"/>
      <c r="I86" s="234" t="s">
        <v>139</v>
      </c>
      <c r="J86" s="234" t="s">
        <v>168</v>
      </c>
      <c r="K86" s="234" t="s">
        <v>105</v>
      </c>
      <c r="L86" s="234" t="s">
        <v>96</v>
      </c>
      <c r="M86" s="234" t="s">
        <v>102</v>
      </c>
      <c r="N86" s="194">
        <f>Mileage!BI86</f>
        <v>25924</v>
      </c>
      <c r="O86" s="165">
        <v>42556</v>
      </c>
      <c r="P86" s="154">
        <v>42647</v>
      </c>
      <c r="Q86" s="154">
        <v>42647</v>
      </c>
      <c r="R86" s="154">
        <v>42647</v>
      </c>
      <c r="S86" s="154">
        <v>43011</v>
      </c>
      <c r="T86" s="155">
        <v>43449</v>
      </c>
      <c r="U86" s="154">
        <v>43813</v>
      </c>
      <c r="V86" s="154">
        <v>44201</v>
      </c>
      <c r="W86" s="155"/>
      <c r="X86" s="155"/>
      <c r="Y86" s="152"/>
      <c r="Z86" s="280"/>
      <c r="AA86" s="155"/>
      <c r="AB86" s="290"/>
      <c r="AC86" s="162"/>
      <c r="AD86" s="89">
        <v>42540</v>
      </c>
      <c r="AE86" s="165"/>
      <c r="AF86" s="154"/>
      <c r="AG86" s="154"/>
      <c r="AH86" s="154"/>
      <c r="AI86" s="154"/>
      <c r="AJ86" s="154"/>
    </row>
    <row r="87" spans="1:36" s="48" customFormat="1" ht="15.75" x14ac:dyDescent="0.25">
      <c r="A87" s="141" t="s">
        <v>125</v>
      </c>
      <c r="B87" s="261" t="s">
        <v>126</v>
      </c>
      <c r="C87" s="145">
        <v>44201</v>
      </c>
      <c r="D87" s="46"/>
      <c r="E87" s="46"/>
      <c r="F87" s="144"/>
      <c r="G87" s="311"/>
      <c r="H87" s="274"/>
      <c r="I87" s="234"/>
      <c r="J87" s="234"/>
      <c r="K87" s="234"/>
      <c r="L87" s="234"/>
      <c r="M87" s="234"/>
      <c r="N87" s="194">
        <f>Mileage!BI87</f>
        <v>7974</v>
      </c>
      <c r="O87" s="89">
        <v>43620</v>
      </c>
      <c r="P87" s="152">
        <v>43813</v>
      </c>
      <c r="Q87" s="152">
        <v>43813</v>
      </c>
      <c r="R87" s="152">
        <v>44201</v>
      </c>
      <c r="S87" s="152"/>
      <c r="T87" s="152"/>
      <c r="U87" s="152"/>
      <c r="V87" s="152"/>
      <c r="W87" s="158"/>
      <c r="X87" s="158"/>
      <c r="Y87" s="152"/>
      <c r="Z87" s="280"/>
      <c r="AA87" s="155"/>
      <c r="AB87" s="290"/>
      <c r="AC87" s="162"/>
      <c r="AD87" s="89"/>
      <c r="AE87" s="89"/>
      <c r="AF87" s="152"/>
      <c r="AG87" s="152"/>
      <c r="AH87" s="152"/>
      <c r="AI87" s="152"/>
      <c r="AJ87" s="152"/>
    </row>
    <row r="88" spans="1:36" s="48" customFormat="1" ht="15.75" x14ac:dyDescent="0.25">
      <c r="A88" s="67" t="s">
        <v>45</v>
      </c>
      <c r="B88" s="101" t="s">
        <v>46</v>
      </c>
      <c r="C88" s="145"/>
      <c r="D88" s="46"/>
      <c r="E88" s="46"/>
      <c r="F88" s="144"/>
      <c r="G88" s="89"/>
      <c r="H88" s="274"/>
      <c r="I88" s="234"/>
      <c r="J88" s="234"/>
      <c r="K88" s="234"/>
      <c r="L88" s="234" t="str">
        <f>'Annual Qualifications '!L89</f>
        <v>R2R</v>
      </c>
      <c r="M88" s="234"/>
      <c r="N88" s="194">
        <f>Mileage!BI88</f>
        <v>3669</v>
      </c>
      <c r="O88" s="89"/>
      <c r="P88" s="152"/>
      <c r="Q88" s="152"/>
      <c r="R88" s="152"/>
      <c r="S88" s="152"/>
      <c r="T88" s="152"/>
      <c r="U88" s="152"/>
      <c r="V88" s="152"/>
      <c r="W88" s="158"/>
      <c r="X88" s="158"/>
      <c r="Y88" s="152"/>
      <c r="Z88" s="280"/>
      <c r="AA88" s="155"/>
      <c r="AB88" s="290"/>
      <c r="AC88" s="162"/>
      <c r="AD88" s="89"/>
      <c r="AE88" s="89"/>
      <c r="AF88" s="152"/>
      <c r="AG88" s="152"/>
      <c r="AH88" s="152"/>
      <c r="AI88" s="152"/>
      <c r="AJ88" s="152"/>
    </row>
    <row r="89" spans="1:36" s="35" customFormat="1" ht="15.75" x14ac:dyDescent="0.25">
      <c r="A89" s="53" t="s">
        <v>75</v>
      </c>
      <c r="B89" s="130" t="s">
        <v>74</v>
      </c>
      <c r="C89" s="145"/>
      <c r="D89" s="46"/>
      <c r="E89" s="46"/>
      <c r="F89" s="144"/>
      <c r="G89" s="311"/>
      <c r="H89" s="274"/>
      <c r="I89" s="234" t="s">
        <v>139</v>
      </c>
      <c r="J89" s="234"/>
      <c r="K89" s="234"/>
      <c r="L89" s="234"/>
      <c r="M89" s="234"/>
      <c r="N89" s="194">
        <f>Mileage!BI89</f>
        <v>3455</v>
      </c>
      <c r="O89" s="89">
        <v>43620</v>
      </c>
      <c r="P89" s="152">
        <v>44201</v>
      </c>
      <c r="Q89" s="152"/>
      <c r="R89" s="152"/>
      <c r="S89" s="152"/>
      <c r="T89" s="152"/>
      <c r="U89" s="152"/>
      <c r="V89" s="152"/>
      <c r="W89" s="158"/>
      <c r="X89" s="158"/>
      <c r="Y89" s="152"/>
      <c r="Z89" s="280"/>
      <c r="AA89" s="155"/>
      <c r="AB89" s="290"/>
      <c r="AC89" s="162"/>
      <c r="AD89" s="89"/>
      <c r="AE89" s="89"/>
      <c r="AF89" s="152"/>
      <c r="AG89" s="152"/>
      <c r="AH89" s="152"/>
      <c r="AI89" s="152"/>
      <c r="AJ89" s="152"/>
    </row>
    <row r="90" spans="1:36" s="35" customFormat="1" ht="15.75" x14ac:dyDescent="0.25">
      <c r="A90" s="39" t="s">
        <v>135</v>
      </c>
      <c r="B90" s="36" t="s">
        <v>136</v>
      </c>
      <c r="C90" s="145"/>
      <c r="D90" s="46"/>
      <c r="E90" s="46"/>
      <c r="F90" s="144"/>
      <c r="G90" s="89"/>
      <c r="H90" s="274"/>
      <c r="I90" s="234"/>
      <c r="J90" s="234"/>
      <c r="K90" s="234"/>
      <c r="L90" s="234"/>
      <c r="M90" s="234"/>
      <c r="N90" s="45">
        <f>Mileage!BI90</f>
        <v>2370</v>
      </c>
      <c r="O90" s="166"/>
      <c r="P90" s="167"/>
      <c r="Q90" s="167"/>
      <c r="R90" s="167"/>
      <c r="S90" s="167"/>
      <c r="T90" s="167"/>
      <c r="U90" s="167"/>
      <c r="V90" s="167"/>
      <c r="W90" s="168"/>
      <c r="X90" s="168"/>
      <c r="Y90" s="167"/>
      <c r="Z90" s="283"/>
      <c r="AA90" s="288"/>
      <c r="AB90" s="292"/>
      <c r="AC90" s="285"/>
      <c r="AD90" s="89"/>
      <c r="AE90" s="89"/>
      <c r="AF90" s="152"/>
      <c r="AG90" s="152"/>
      <c r="AH90" s="152"/>
      <c r="AI90" s="152"/>
      <c r="AJ90" s="152"/>
    </row>
    <row r="91" spans="1:36" s="48" customFormat="1" ht="15.75" x14ac:dyDescent="0.25">
      <c r="A91" s="142" t="s">
        <v>160</v>
      </c>
      <c r="B91" s="36" t="s">
        <v>161</v>
      </c>
      <c r="C91" s="145"/>
      <c r="D91" s="46"/>
      <c r="E91" s="46"/>
      <c r="F91" s="144"/>
      <c r="G91" s="89"/>
      <c r="H91" s="274"/>
      <c r="I91" s="234"/>
      <c r="J91" s="234"/>
      <c r="K91" s="234"/>
      <c r="L91" s="234"/>
      <c r="M91" s="234"/>
      <c r="N91" s="45">
        <f>Mileage!BI92</f>
        <v>2013</v>
      </c>
      <c r="O91" s="166"/>
      <c r="P91" s="167"/>
      <c r="Q91" s="167"/>
      <c r="R91" s="167"/>
      <c r="S91" s="167"/>
      <c r="T91" s="167"/>
      <c r="U91" s="167"/>
      <c r="V91" s="167"/>
      <c r="W91" s="168"/>
      <c r="X91" s="168"/>
      <c r="Y91" s="167"/>
      <c r="Z91" s="283"/>
      <c r="AA91" s="288"/>
      <c r="AB91" s="292"/>
      <c r="AC91" s="285"/>
      <c r="AD91" s="89"/>
      <c r="AE91" s="89"/>
      <c r="AF91" s="152"/>
      <c r="AG91" s="152"/>
      <c r="AH91" s="152"/>
      <c r="AI91" s="152"/>
      <c r="AJ91" s="152"/>
    </row>
    <row r="92" spans="1:36" s="48" customFormat="1" ht="15.75" x14ac:dyDescent="0.25">
      <c r="A92" s="53" t="s">
        <v>123</v>
      </c>
      <c r="B92" s="36" t="s">
        <v>124</v>
      </c>
      <c r="C92" s="145"/>
      <c r="D92" s="46"/>
      <c r="E92" s="46"/>
      <c r="F92" s="144"/>
      <c r="G92" s="311"/>
      <c r="H92" s="274"/>
      <c r="I92" s="234"/>
      <c r="J92" s="234"/>
      <c r="K92" s="234"/>
      <c r="L92" s="234"/>
      <c r="M92" s="234"/>
      <c r="N92" s="45">
        <f>Mileage!BI92</f>
        <v>2013</v>
      </c>
      <c r="O92" s="90"/>
      <c r="P92" s="152"/>
      <c r="Q92" s="152"/>
      <c r="R92" s="152"/>
      <c r="S92" s="152"/>
      <c r="T92" s="152"/>
      <c r="U92" s="152"/>
      <c r="V92" s="152"/>
      <c r="W92" s="158"/>
      <c r="X92" s="158"/>
      <c r="Y92" s="152"/>
      <c r="Z92" s="280"/>
      <c r="AA92" s="155"/>
      <c r="AB92" s="290"/>
      <c r="AC92" s="162"/>
      <c r="AD92" s="89"/>
      <c r="AE92" s="89"/>
      <c r="AF92" s="152"/>
      <c r="AG92" s="152"/>
      <c r="AH92" s="152"/>
      <c r="AI92" s="152"/>
      <c r="AJ92" s="152"/>
    </row>
    <row r="93" spans="1:36" s="71" customFormat="1" ht="15.75" x14ac:dyDescent="0.25">
      <c r="A93" s="188" t="s">
        <v>246</v>
      </c>
      <c r="B93" s="199" t="s">
        <v>247</v>
      </c>
      <c r="C93" s="198"/>
      <c r="D93" s="46"/>
      <c r="E93" s="46"/>
      <c r="F93" s="144"/>
      <c r="G93" s="89"/>
      <c r="H93" s="274"/>
      <c r="I93" s="234"/>
      <c r="J93" s="234"/>
      <c r="K93" s="234"/>
      <c r="L93" s="234"/>
      <c r="M93" s="234"/>
      <c r="N93" s="45">
        <f>Mileage!BI93</f>
        <v>5</v>
      </c>
      <c r="O93" s="90"/>
      <c r="P93" s="152"/>
      <c r="Q93" s="152"/>
      <c r="R93" s="152"/>
      <c r="S93" s="152"/>
      <c r="T93" s="152"/>
      <c r="U93" s="152"/>
      <c r="V93" s="152"/>
      <c r="W93" s="158"/>
      <c r="X93" s="158"/>
      <c r="Y93" s="152"/>
      <c r="Z93" s="280"/>
      <c r="AA93" s="155"/>
      <c r="AB93" s="290"/>
      <c r="AC93" s="162"/>
      <c r="AD93" s="89"/>
      <c r="AE93" s="89"/>
      <c r="AF93" s="152"/>
      <c r="AG93" s="152"/>
      <c r="AH93" s="152"/>
      <c r="AI93" s="152"/>
      <c r="AJ93" s="152"/>
    </row>
    <row r="94" spans="1:36" s="48" customFormat="1" ht="15.75" x14ac:dyDescent="0.25">
      <c r="A94" s="53" t="s">
        <v>244</v>
      </c>
      <c r="B94" s="40" t="s">
        <v>245</v>
      </c>
      <c r="C94" s="198"/>
      <c r="D94" s="46"/>
      <c r="E94" s="46"/>
      <c r="F94" s="144"/>
      <c r="G94" s="89"/>
      <c r="H94" s="274"/>
      <c r="I94" s="234"/>
      <c r="J94" s="234"/>
      <c r="K94" s="234"/>
      <c r="L94" s="234"/>
      <c r="M94" s="234"/>
      <c r="N94" s="45">
        <f>Mileage!BI94</f>
        <v>270</v>
      </c>
      <c r="O94" s="90"/>
      <c r="P94" s="152"/>
      <c r="Q94" s="152"/>
      <c r="R94" s="152"/>
      <c r="S94" s="152"/>
      <c r="T94" s="152"/>
      <c r="U94" s="152"/>
      <c r="V94" s="152"/>
      <c r="W94" s="158"/>
      <c r="X94" s="158"/>
      <c r="Y94" s="152"/>
      <c r="Z94" s="280"/>
      <c r="AA94" s="155"/>
      <c r="AB94" s="290"/>
      <c r="AC94" s="162"/>
      <c r="AD94" s="89"/>
      <c r="AE94" s="89"/>
      <c r="AF94" s="152"/>
      <c r="AG94" s="152"/>
      <c r="AH94" s="152"/>
      <c r="AI94" s="152"/>
      <c r="AJ94" s="152"/>
    </row>
    <row r="95" spans="1:36" s="48" customFormat="1" ht="15.75" x14ac:dyDescent="0.25">
      <c r="A95" s="36" t="s">
        <v>267</v>
      </c>
      <c r="B95" s="40" t="s">
        <v>266</v>
      </c>
      <c r="C95" s="198"/>
      <c r="D95" s="46"/>
      <c r="E95" s="46"/>
      <c r="F95" s="144"/>
      <c r="G95" s="311"/>
      <c r="H95" s="274"/>
      <c r="I95" s="234"/>
      <c r="J95" s="234"/>
      <c r="K95" s="234"/>
      <c r="L95" s="234"/>
      <c r="M95" s="234"/>
      <c r="N95" s="55">
        <f>Mileage!BI95</f>
        <v>219</v>
      </c>
      <c r="O95" s="90"/>
      <c r="P95" s="152"/>
      <c r="Q95" s="152"/>
      <c r="R95" s="152"/>
      <c r="S95" s="152"/>
      <c r="T95" s="152"/>
      <c r="U95" s="152"/>
      <c r="V95" s="152"/>
      <c r="W95" s="158"/>
      <c r="X95" s="158"/>
      <c r="Y95" s="152"/>
      <c r="Z95" s="280"/>
      <c r="AA95" s="155"/>
      <c r="AB95" s="290"/>
      <c r="AC95" s="162"/>
      <c r="AD95" s="89"/>
      <c r="AE95" s="89"/>
      <c r="AF95" s="152"/>
      <c r="AG95" s="152"/>
      <c r="AH95" s="152"/>
      <c r="AI95" s="152"/>
      <c r="AJ95" s="152"/>
    </row>
    <row r="96" spans="1:36" s="48" customFormat="1" ht="15.75" x14ac:dyDescent="0.25">
      <c r="A96" s="53" t="s">
        <v>285</v>
      </c>
      <c r="B96" s="40" t="s">
        <v>286</v>
      </c>
      <c r="C96" s="198"/>
      <c r="D96" s="46"/>
      <c r="E96" s="46"/>
      <c r="F96" s="144"/>
      <c r="G96" s="311"/>
      <c r="H96" s="274"/>
      <c r="I96" s="234"/>
      <c r="J96" s="234"/>
      <c r="K96" s="234"/>
      <c r="L96" s="234"/>
      <c r="M96" s="234"/>
      <c r="N96" s="55">
        <f>Mileage!BI96</f>
        <v>108</v>
      </c>
      <c r="O96" s="90"/>
      <c r="P96" s="152"/>
      <c r="Q96" s="152"/>
      <c r="R96" s="152"/>
      <c r="S96" s="152"/>
      <c r="T96" s="152"/>
      <c r="U96" s="152"/>
      <c r="V96" s="152"/>
      <c r="W96" s="158"/>
      <c r="X96" s="158"/>
      <c r="Y96" s="152"/>
      <c r="Z96" s="280"/>
      <c r="AA96" s="155"/>
      <c r="AB96" s="290"/>
      <c r="AC96" s="162"/>
      <c r="AD96" s="89"/>
      <c r="AE96" s="89"/>
      <c r="AF96" s="152"/>
      <c r="AG96" s="152"/>
      <c r="AH96" s="152"/>
      <c r="AI96" s="152"/>
      <c r="AJ96" s="152"/>
    </row>
    <row r="97" spans="1:36" s="48" customFormat="1" ht="15.75" x14ac:dyDescent="0.25">
      <c r="A97" s="50" t="s">
        <v>71</v>
      </c>
      <c r="B97" s="36" t="s">
        <v>53</v>
      </c>
      <c r="C97" s="145"/>
      <c r="D97" s="46"/>
      <c r="E97" s="46"/>
      <c r="F97" s="144"/>
      <c r="G97" s="172"/>
      <c r="H97" s="275"/>
      <c r="I97" s="234"/>
      <c r="J97" s="234"/>
      <c r="K97" s="234"/>
      <c r="L97" s="234" t="s">
        <v>96</v>
      </c>
      <c r="M97" s="234"/>
      <c r="N97" s="45">
        <f>Mileage!BI97</f>
        <v>1941</v>
      </c>
      <c r="O97" s="90"/>
      <c r="P97" s="152"/>
      <c r="Q97" s="152"/>
      <c r="R97" s="152"/>
      <c r="S97" s="152"/>
      <c r="T97" s="152"/>
      <c r="U97" s="152"/>
      <c r="V97" s="152"/>
      <c r="W97" s="158"/>
      <c r="X97" s="158"/>
      <c r="Y97" s="152"/>
      <c r="Z97" s="280"/>
      <c r="AA97" s="155"/>
      <c r="AB97" s="290"/>
      <c r="AC97" s="162"/>
      <c r="AD97" s="89"/>
      <c r="AE97" s="89"/>
      <c r="AF97" s="152"/>
      <c r="AG97" s="152"/>
      <c r="AH97" s="152"/>
      <c r="AI97" s="152"/>
      <c r="AJ97" s="152"/>
    </row>
    <row r="98" spans="1:36" s="48" customFormat="1" ht="16.5" customHeight="1" x14ac:dyDescent="0.25">
      <c r="A98" s="62" t="s">
        <v>83</v>
      </c>
      <c r="B98" s="60" t="s">
        <v>87</v>
      </c>
      <c r="C98" s="300"/>
      <c r="D98" s="147"/>
      <c r="E98" s="147"/>
      <c r="F98" s="343"/>
      <c r="G98" s="89"/>
      <c r="H98" s="274"/>
      <c r="I98" s="235"/>
      <c r="J98" s="235"/>
      <c r="K98" s="235"/>
      <c r="L98" s="235"/>
      <c r="M98" s="235"/>
      <c r="N98" s="138">
        <f>Mileage!BI98</f>
        <v>869</v>
      </c>
      <c r="O98" s="301"/>
      <c r="P98" s="159"/>
      <c r="Q98" s="159"/>
      <c r="R98" s="159"/>
      <c r="S98" s="159"/>
      <c r="T98" s="159"/>
      <c r="U98" s="159"/>
      <c r="V98" s="159"/>
      <c r="W98" s="161"/>
      <c r="X98" s="161"/>
      <c r="Y98" s="159"/>
      <c r="Z98" s="282"/>
      <c r="AA98" s="157"/>
      <c r="AB98" s="333"/>
      <c r="AC98" s="334"/>
      <c r="AD98" s="172"/>
      <c r="AE98" s="172"/>
      <c r="AF98" s="159"/>
      <c r="AG98" s="159"/>
      <c r="AH98" s="159"/>
      <c r="AI98" s="159"/>
      <c r="AJ98" s="159"/>
    </row>
    <row r="99" spans="1:36" s="5" customFormat="1" ht="14.25" customHeight="1" thickBot="1" x14ac:dyDescent="0.3">
      <c r="A99" s="88" t="s">
        <v>289</v>
      </c>
      <c r="B99" s="340" t="s">
        <v>290</v>
      </c>
      <c r="C99" s="339"/>
      <c r="D99" s="335"/>
      <c r="E99" s="336"/>
      <c r="F99" s="348"/>
      <c r="G99" s="323"/>
      <c r="H99" s="349"/>
      <c r="I99" s="339"/>
      <c r="J99" s="335"/>
      <c r="K99" s="335"/>
      <c r="L99" s="335"/>
      <c r="M99" s="335"/>
      <c r="N99" s="359">
        <f>Mileage!BI99</f>
        <v>0</v>
      </c>
      <c r="O99" s="337"/>
      <c r="P99" s="337"/>
      <c r="Q99" s="337"/>
      <c r="R99" s="337"/>
      <c r="S99" s="338"/>
      <c r="T99" s="337"/>
      <c r="U99" s="337"/>
      <c r="V99" s="337"/>
      <c r="W99" s="337"/>
      <c r="X99" s="337"/>
      <c r="Y99" s="337"/>
      <c r="Z99" s="337"/>
      <c r="AA99" s="337"/>
      <c r="AB99" s="337"/>
      <c r="AC99" s="341"/>
      <c r="AD99" s="339"/>
      <c r="AE99" s="335"/>
      <c r="AF99" s="335"/>
      <c r="AG99" s="335"/>
      <c r="AH99" s="335"/>
      <c r="AI99" s="335"/>
      <c r="AJ99" s="335"/>
    </row>
  </sheetData>
  <sheetProtection password="CCF0" sheet="1" objects="1" scenarios="1"/>
  <sortState ref="A101:AJ102">
    <sortCondition ref="A101"/>
  </sortState>
  <mergeCells count="28">
    <mergeCell ref="AI1:AI2"/>
    <mergeCell ref="AJ1:AJ2"/>
    <mergeCell ref="AD1:AD2"/>
    <mergeCell ref="P1:P2"/>
    <mergeCell ref="Q1:Q2"/>
    <mergeCell ref="R1:R2"/>
    <mergeCell ref="S1:S2"/>
    <mergeCell ref="T1:T2"/>
    <mergeCell ref="U1:U2"/>
    <mergeCell ref="V1:V2"/>
    <mergeCell ref="Y1:Y2"/>
    <mergeCell ref="AG1:AG2"/>
    <mergeCell ref="AA1:AA2"/>
    <mergeCell ref="Z1:Z2"/>
    <mergeCell ref="AH1:AH2"/>
    <mergeCell ref="W1:W2"/>
    <mergeCell ref="A1:A2"/>
    <mergeCell ref="B1:B2"/>
    <mergeCell ref="C1:F1"/>
    <mergeCell ref="G1:H1"/>
    <mergeCell ref="I1:M1"/>
    <mergeCell ref="X1:X2"/>
    <mergeCell ref="AE1:AE2"/>
    <mergeCell ref="AF1:AF2"/>
    <mergeCell ref="O1:O2"/>
    <mergeCell ref="N1:N2"/>
    <mergeCell ref="AB1:AB2"/>
    <mergeCell ref="AC1:AC2"/>
  </mergeCells>
  <pageMargins left="0.7" right="0.7" top="0.75" bottom="0.75" header="0.3" footer="0.3"/>
  <pageSetup scale="29" fitToHeight="0" orientation="landscape" r:id="rId1"/>
  <headerFooter>
    <oddHeader>&amp;LCVMA Chapter 27-3&amp;CROAD WARRIOR OVERALL TRACKING&amp;Ras of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4"/>
  <sheetViews>
    <sheetView tabSelected="1" zoomScaleNormal="100" zoomScaleSheetLayoutView="89" workbookViewId="0">
      <pane xSplit="18" ySplit="10" topLeftCell="AY11" activePane="bottomRight" state="frozen"/>
      <selection pane="topRight" activeCell="M1" sqref="M1"/>
      <selection pane="bottomLeft" activeCell="A12" sqref="A12"/>
      <selection pane="bottomRight" activeCell="A70" sqref="A70:XFD70"/>
    </sheetView>
  </sheetViews>
  <sheetFormatPr defaultColWidth="15.140625" defaultRowHeight="15" customHeight="1" x14ac:dyDescent="0.25"/>
  <cols>
    <col min="1" max="1" width="13.42578125" style="28" customWidth="1"/>
    <col min="2" max="2" width="39.85546875" style="29" bestFit="1" customWidth="1"/>
    <col min="3" max="3" width="9.7109375" style="1" bestFit="1" customWidth="1"/>
    <col min="4" max="4" width="5.5703125" style="227" bestFit="1" customWidth="1"/>
    <col min="5" max="5" width="5.5703125" style="227" customWidth="1"/>
    <col min="6" max="7" width="9" style="1" bestFit="1" customWidth="1"/>
    <col min="8" max="14" width="3.85546875" style="1" bestFit="1" customWidth="1"/>
    <col min="15" max="15" width="7.42578125" style="1" bestFit="1" customWidth="1"/>
    <col min="16" max="16" width="7.7109375" style="1" bestFit="1" customWidth="1"/>
    <col min="17" max="18" width="7.7109375" style="1" customWidth="1"/>
    <col min="19" max="21" width="5" style="1" customWidth="1"/>
    <col min="22" max="27" width="6.140625" style="1" customWidth="1"/>
    <col min="28" max="28" width="9.85546875" style="1" bestFit="1" customWidth="1"/>
    <col min="29" max="31" width="7.140625" style="1" customWidth="1"/>
    <col min="32" max="34" width="9.85546875" style="1" bestFit="1" customWidth="1"/>
    <col min="35" max="36" width="7.140625" style="1" customWidth="1"/>
    <col min="37" max="37" width="9.85546875" style="1" bestFit="1" customWidth="1"/>
    <col min="38" max="38" width="7.140625" style="1" customWidth="1"/>
    <col min="39" max="39" width="9.85546875" style="1" bestFit="1" customWidth="1"/>
    <col min="40" max="40" width="6.5703125" style="1" customWidth="1"/>
    <col min="41" max="41" width="9.85546875" style="1" bestFit="1" customWidth="1"/>
    <col min="42" max="42" width="6.5703125" style="1" customWidth="1"/>
    <col min="43" max="43" width="6.28515625" style="1" customWidth="1"/>
    <col min="44" max="44" width="7.85546875" style="1" bestFit="1" customWidth="1"/>
    <col min="45" max="45" width="9.85546875" style="1" bestFit="1" customWidth="1"/>
    <col min="46" max="46" width="7.85546875" style="1" customWidth="1"/>
    <col min="47" max="48" width="6.28515625" style="1" customWidth="1"/>
    <col min="49" max="50" width="6.5703125" style="1" customWidth="1"/>
    <col min="51" max="52" width="6.7109375" style="1" customWidth="1"/>
    <col min="53" max="56" width="6.7109375" style="1" bestFit="1" customWidth="1"/>
    <col min="57" max="57" width="7.85546875" style="1" bestFit="1" customWidth="1"/>
    <col min="58" max="59" width="7.85546875" style="1" customWidth="1"/>
    <col min="60" max="60" width="7.85546875" style="1" bestFit="1" customWidth="1"/>
    <col min="61" max="61" width="9.85546875" style="1" customWidth="1"/>
    <col min="62" max="62" width="3.85546875" style="1" bestFit="1" customWidth="1"/>
    <col min="63" max="63" width="4.42578125" style="1" bestFit="1" customWidth="1"/>
    <col min="64" max="64" width="3.85546875" style="1" bestFit="1" customWidth="1"/>
    <col min="65" max="65" width="4.42578125" style="1" bestFit="1" customWidth="1"/>
    <col min="66" max="66" width="3.28515625" style="1" customWidth="1"/>
    <col min="67" max="67" width="5.5703125" style="1" customWidth="1"/>
    <col min="68" max="16384" width="15.140625" style="1"/>
  </cols>
  <sheetData>
    <row r="1" spans="1:65" ht="45" customHeight="1" thickBot="1" x14ac:dyDescent="0.3">
      <c r="A1" s="8"/>
      <c r="B1" s="197">
        <v>2020</v>
      </c>
      <c r="C1" s="365"/>
      <c r="D1" s="450" t="s">
        <v>274</v>
      </c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44" t="s">
        <v>273</v>
      </c>
      <c r="P1" s="445"/>
      <c r="Q1" s="366"/>
      <c r="R1" s="366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8"/>
      <c r="AJ1" s="368"/>
      <c r="AK1" s="368"/>
      <c r="AL1" s="368"/>
      <c r="AM1" s="368"/>
      <c r="AN1" s="368"/>
      <c r="AO1" s="368"/>
      <c r="AP1" s="368"/>
      <c r="AQ1" s="368"/>
      <c r="AR1" s="368"/>
      <c r="AS1" s="368"/>
      <c r="AT1" s="368"/>
      <c r="AU1" s="368"/>
      <c r="AV1" s="369"/>
      <c r="AW1" s="369"/>
      <c r="AX1" s="369"/>
      <c r="AY1" s="369"/>
      <c r="AZ1" s="370"/>
      <c r="BA1" s="446" t="s">
        <v>58</v>
      </c>
      <c r="BB1" s="447"/>
      <c r="BC1" s="447"/>
      <c r="BD1" s="447"/>
      <c r="BE1" s="447"/>
      <c r="BF1" s="448"/>
      <c r="BG1" s="449"/>
      <c r="BH1" s="449"/>
      <c r="BI1" s="371" t="s">
        <v>47</v>
      </c>
      <c r="BJ1" s="372"/>
      <c r="BK1" s="28"/>
      <c r="BL1" s="28"/>
      <c r="BM1" s="28"/>
    </row>
    <row r="2" spans="1:65" ht="140.25" customHeight="1" x14ac:dyDescent="0.25">
      <c r="A2" s="30" t="s">
        <v>0</v>
      </c>
      <c r="B2" s="196" t="s">
        <v>1</v>
      </c>
      <c r="C2" s="373" t="s">
        <v>48</v>
      </c>
      <c r="D2" s="223" t="s">
        <v>230</v>
      </c>
      <c r="E2" s="105" t="s">
        <v>326</v>
      </c>
      <c r="F2" s="105" t="s">
        <v>327</v>
      </c>
      <c r="G2" s="105" t="s">
        <v>321</v>
      </c>
      <c r="H2" s="105" t="s">
        <v>297</v>
      </c>
      <c r="I2" s="105" t="s">
        <v>298</v>
      </c>
      <c r="J2" s="105" t="s">
        <v>299</v>
      </c>
      <c r="K2" s="105" t="s">
        <v>300</v>
      </c>
      <c r="L2" s="105" t="s">
        <v>301</v>
      </c>
      <c r="M2" s="105" t="s">
        <v>302</v>
      </c>
      <c r="N2" s="105" t="s">
        <v>328</v>
      </c>
      <c r="O2" s="14" t="s">
        <v>319</v>
      </c>
      <c r="P2" s="14" t="s">
        <v>325</v>
      </c>
      <c r="Q2" s="364" t="s">
        <v>303</v>
      </c>
      <c r="R2" s="364" t="s">
        <v>304</v>
      </c>
      <c r="S2" s="374" t="s">
        <v>260</v>
      </c>
      <c r="T2" s="374" t="s">
        <v>329</v>
      </c>
      <c r="U2" s="374" t="s">
        <v>332</v>
      </c>
      <c r="V2" s="374" t="s">
        <v>220</v>
      </c>
      <c r="W2" s="374" t="s">
        <v>333</v>
      </c>
      <c r="X2" s="374" t="s">
        <v>309</v>
      </c>
      <c r="Y2" s="374" t="s">
        <v>308</v>
      </c>
      <c r="Z2" s="374" t="s">
        <v>310</v>
      </c>
      <c r="AA2" s="374" t="s">
        <v>311</v>
      </c>
      <c r="AB2" s="374" t="s">
        <v>312</v>
      </c>
      <c r="AC2" s="374" t="s">
        <v>219</v>
      </c>
      <c r="AD2" s="374" t="s">
        <v>221</v>
      </c>
      <c r="AE2" s="374" t="s">
        <v>313</v>
      </c>
      <c r="AF2" s="374" t="s">
        <v>314</v>
      </c>
      <c r="AG2" s="374" t="s">
        <v>315</v>
      </c>
      <c r="AH2" s="374" t="s">
        <v>316</v>
      </c>
      <c r="AI2" s="374" t="s">
        <v>261</v>
      </c>
      <c r="AJ2" s="374" t="s">
        <v>262</v>
      </c>
      <c r="AK2" s="374" t="s">
        <v>317</v>
      </c>
      <c r="AL2" s="374" t="s">
        <v>255</v>
      </c>
      <c r="AM2" s="374" t="s">
        <v>318</v>
      </c>
      <c r="AN2" s="374" t="s">
        <v>222</v>
      </c>
      <c r="AO2" s="374" t="s">
        <v>320</v>
      </c>
      <c r="AP2" s="374" t="s">
        <v>270</v>
      </c>
      <c r="AQ2" s="375" t="s">
        <v>278</v>
      </c>
      <c r="AR2" s="375" t="s">
        <v>322</v>
      </c>
      <c r="AS2" s="375" t="s">
        <v>323</v>
      </c>
      <c r="AT2" s="375" t="s">
        <v>324</v>
      </c>
      <c r="AU2" s="375" t="s">
        <v>223</v>
      </c>
      <c r="AV2" s="374" t="s">
        <v>224</v>
      </c>
      <c r="AW2" s="374" t="s">
        <v>225</v>
      </c>
      <c r="AX2" s="374" t="s">
        <v>295</v>
      </c>
      <c r="AY2" s="375" t="s">
        <v>294</v>
      </c>
      <c r="AZ2" s="376" t="s">
        <v>305</v>
      </c>
      <c r="BA2" s="377" t="s">
        <v>49</v>
      </c>
      <c r="BB2" s="378" t="s">
        <v>50</v>
      </c>
      <c r="BC2" s="379" t="s">
        <v>57</v>
      </c>
      <c r="BD2" s="380" t="s">
        <v>88</v>
      </c>
      <c r="BE2" s="389" t="s">
        <v>111</v>
      </c>
      <c r="BF2" s="391" t="s">
        <v>144</v>
      </c>
      <c r="BG2" s="392" t="s">
        <v>218</v>
      </c>
      <c r="BH2" s="392" t="s">
        <v>296</v>
      </c>
      <c r="BI2" s="388"/>
      <c r="BJ2" s="381" t="s">
        <v>200</v>
      </c>
      <c r="BK2" s="382" t="s">
        <v>269</v>
      </c>
      <c r="BL2" s="381" t="s">
        <v>200</v>
      </c>
      <c r="BM2" s="382" t="s">
        <v>268</v>
      </c>
    </row>
    <row r="3" spans="1:65" s="71" customFormat="1" ht="15.75" x14ac:dyDescent="0.25">
      <c r="A3" s="31" t="s">
        <v>18</v>
      </c>
      <c r="B3" s="44" t="s">
        <v>19</v>
      </c>
      <c r="C3" s="402">
        <f t="shared" ref="C3:C34" si="0">SUM(BK3*BJ3+BL3*BM3)</f>
        <v>66</v>
      </c>
      <c r="D3" s="224"/>
      <c r="E3" s="360"/>
      <c r="F3" s="50"/>
      <c r="G3" s="68"/>
      <c r="H3" s="68"/>
      <c r="I3" s="68"/>
      <c r="J3" s="68"/>
      <c r="K3" s="68"/>
      <c r="L3" s="68"/>
      <c r="M3" s="68"/>
      <c r="N3" s="68"/>
      <c r="O3" s="50"/>
      <c r="P3" s="55"/>
      <c r="Q3" s="42"/>
      <c r="R3" s="42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332"/>
      <c r="BA3" s="32"/>
      <c r="BB3" s="32"/>
      <c r="BC3" s="32"/>
      <c r="BD3" s="32">
        <f>SUM(C3:AY3)</f>
        <v>66</v>
      </c>
      <c r="BE3" s="383">
        <v>86</v>
      </c>
      <c r="BF3" s="32">
        <v>198</v>
      </c>
      <c r="BG3" s="32">
        <v>198</v>
      </c>
      <c r="BH3" s="32">
        <f t="shared" ref="BH3:BH34" si="1">SUM(C3:AZ3)</f>
        <v>66</v>
      </c>
      <c r="BI3" s="106">
        <f t="shared" ref="BI3:BI34" si="2">SUM(BA3:BH3)</f>
        <v>614</v>
      </c>
      <c r="BJ3" s="81"/>
      <c r="BK3" s="71">
        <v>25</v>
      </c>
      <c r="BL3" s="71">
        <v>2</v>
      </c>
      <c r="BM3" s="71">
        <v>33</v>
      </c>
    </row>
    <row r="4" spans="1:65" s="71" customFormat="1" ht="15.75" x14ac:dyDescent="0.25">
      <c r="A4" s="31" t="s">
        <v>20</v>
      </c>
      <c r="B4" s="50" t="str">
        <f>HYPERLINK("http://www.combatvet.org/members/showMember.asp?LID=8083","Robbie ""Ghost Rider"" Williams")</f>
        <v>Robbie "Ghost Rider" Williams</v>
      </c>
      <c r="C4" s="402">
        <f t="shared" si="0"/>
        <v>0</v>
      </c>
      <c r="D4" s="224"/>
      <c r="E4" s="360"/>
      <c r="F4" s="50"/>
      <c r="G4" s="68"/>
      <c r="H4" s="68"/>
      <c r="I4" s="68"/>
      <c r="J4" s="68"/>
      <c r="K4" s="68"/>
      <c r="L4" s="68"/>
      <c r="M4" s="68"/>
      <c r="N4" s="68"/>
      <c r="O4" s="50"/>
      <c r="P4" s="55"/>
      <c r="Q4" s="42"/>
      <c r="R4" s="42"/>
      <c r="S4" s="53"/>
      <c r="T4" s="53"/>
      <c r="U4" s="53"/>
      <c r="V4" s="53"/>
      <c r="W4" s="53"/>
      <c r="X4" s="53"/>
      <c r="Y4" s="53"/>
      <c r="Z4" s="53"/>
      <c r="AA4" s="53"/>
      <c r="AB4" s="53"/>
      <c r="AC4" s="87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356"/>
      <c r="BA4" s="32"/>
      <c r="BB4" s="32"/>
      <c r="BC4" s="32"/>
      <c r="BD4" s="32">
        <v>0</v>
      </c>
      <c r="BE4" s="383">
        <v>0</v>
      </c>
      <c r="BF4" s="32">
        <v>0</v>
      </c>
      <c r="BG4" s="32">
        <v>0</v>
      </c>
      <c r="BH4" s="32">
        <f t="shared" si="1"/>
        <v>0</v>
      </c>
      <c r="BI4" s="106">
        <f t="shared" si="2"/>
        <v>0</v>
      </c>
      <c r="BJ4" s="81"/>
      <c r="BK4" s="71">
        <v>121</v>
      </c>
      <c r="BM4" s="71">
        <v>127</v>
      </c>
    </row>
    <row r="5" spans="1:65" s="71" customFormat="1" ht="14.25" customHeight="1" x14ac:dyDescent="0.25">
      <c r="A5" s="395" t="s">
        <v>190</v>
      </c>
      <c r="B5" s="50" t="s">
        <v>191</v>
      </c>
      <c r="C5" s="402">
        <f t="shared" si="0"/>
        <v>0</v>
      </c>
      <c r="D5" s="224"/>
      <c r="E5" s="360"/>
      <c r="F5" s="50"/>
      <c r="G5" s="68"/>
      <c r="H5" s="68"/>
      <c r="I5" s="68"/>
      <c r="J5" s="68"/>
      <c r="K5" s="68"/>
      <c r="L5" s="68"/>
      <c r="M5" s="68"/>
      <c r="N5" s="68"/>
      <c r="O5" s="50"/>
      <c r="P5" s="55"/>
      <c r="Q5" s="42"/>
      <c r="R5" s="42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356"/>
      <c r="BA5" s="32"/>
      <c r="BB5" s="32"/>
      <c r="BC5" s="32"/>
      <c r="BD5" s="32"/>
      <c r="BE5" s="383"/>
      <c r="BF5" s="32">
        <v>599</v>
      </c>
      <c r="BG5" s="32">
        <v>258</v>
      </c>
      <c r="BH5" s="32">
        <f t="shared" si="1"/>
        <v>0</v>
      </c>
      <c r="BI5" s="106">
        <f t="shared" si="2"/>
        <v>857</v>
      </c>
      <c r="BJ5" s="81"/>
      <c r="BK5" s="81">
        <v>38</v>
      </c>
      <c r="BM5" s="71">
        <v>52</v>
      </c>
    </row>
    <row r="6" spans="1:65" s="71" customFormat="1" ht="15.75" customHeight="1" x14ac:dyDescent="0.25">
      <c r="A6" s="31" t="s">
        <v>21</v>
      </c>
      <c r="B6" s="50" t="str">
        <f>HYPERLINK("http://www.combatvet.org/members/showMember.asp?LID=9416","Scott ""Big Dawg"" Johnson")</f>
        <v>Scott "Big Dawg" Johnson</v>
      </c>
      <c r="C6" s="402">
        <f t="shared" si="0"/>
        <v>38</v>
      </c>
      <c r="D6" s="224"/>
      <c r="E6" s="360"/>
      <c r="F6" s="50"/>
      <c r="G6" s="68"/>
      <c r="H6" s="68"/>
      <c r="I6" s="68"/>
      <c r="J6" s="68"/>
      <c r="K6" s="68"/>
      <c r="L6" s="68"/>
      <c r="M6" s="68"/>
      <c r="N6" s="68"/>
      <c r="O6" s="50"/>
      <c r="P6" s="55"/>
      <c r="Q6" s="42"/>
      <c r="R6" s="42"/>
      <c r="S6" s="53"/>
      <c r="T6" s="53"/>
      <c r="U6" s="53"/>
      <c r="V6" s="53">
        <v>19</v>
      </c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356"/>
      <c r="BA6" s="32"/>
      <c r="BB6" s="32"/>
      <c r="BC6" s="32"/>
      <c r="BD6" s="32">
        <v>26</v>
      </c>
      <c r="BE6" s="383">
        <v>713</v>
      </c>
      <c r="BF6" s="32">
        <v>1014</v>
      </c>
      <c r="BG6" s="32">
        <v>2322</v>
      </c>
      <c r="BH6" s="32">
        <f t="shared" si="1"/>
        <v>57</v>
      </c>
      <c r="BI6" s="106">
        <f t="shared" si="2"/>
        <v>4132</v>
      </c>
      <c r="BJ6" s="81"/>
      <c r="BK6" s="81">
        <v>24</v>
      </c>
      <c r="BL6" s="71">
        <v>2</v>
      </c>
      <c r="BM6" s="71">
        <v>19</v>
      </c>
    </row>
    <row r="7" spans="1:65" s="71" customFormat="1" ht="14.25" customHeight="1" x14ac:dyDescent="0.25">
      <c r="A7" s="31" t="s">
        <v>22</v>
      </c>
      <c r="B7" s="50" t="str">
        <f>HYPERLINK("http://www.combatvet.org/members/showMember.asp?LID=9586","Michael ""cordless"" geci")</f>
        <v>Michael "cordless" geci</v>
      </c>
      <c r="C7" s="402">
        <f t="shared" si="0"/>
        <v>0</v>
      </c>
      <c r="D7" s="224"/>
      <c r="E7" s="360"/>
      <c r="F7" s="50"/>
      <c r="G7" s="68"/>
      <c r="H7" s="68"/>
      <c r="I7" s="68"/>
      <c r="J7" s="68"/>
      <c r="K7" s="68"/>
      <c r="L7" s="68"/>
      <c r="M7" s="68"/>
      <c r="N7" s="68"/>
      <c r="O7" s="50"/>
      <c r="P7" s="55"/>
      <c r="Q7" s="42"/>
      <c r="R7" s="42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356"/>
      <c r="BA7" s="32"/>
      <c r="BB7" s="32"/>
      <c r="BC7" s="32"/>
      <c r="BD7" s="32">
        <v>0</v>
      </c>
      <c r="BE7" s="383">
        <v>0</v>
      </c>
      <c r="BF7" s="32">
        <v>0</v>
      </c>
      <c r="BG7" s="32">
        <v>0</v>
      </c>
      <c r="BH7" s="32">
        <f t="shared" si="1"/>
        <v>0</v>
      </c>
      <c r="BI7" s="106">
        <f t="shared" si="2"/>
        <v>0</v>
      </c>
      <c r="BJ7" s="81"/>
      <c r="BK7" s="81">
        <v>11</v>
      </c>
      <c r="BM7" s="71">
        <v>21</v>
      </c>
    </row>
    <row r="8" spans="1:65" s="71" customFormat="1" ht="14.25" customHeight="1" x14ac:dyDescent="0.25">
      <c r="A8" s="31" t="s">
        <v>23</v>
      </c>
      <c r="B8" s="50" t="str">
        <f>HYPERLINK("http://www.combatvet.org/members/showMember.asp?LID=10224","jeffrey ""Stretch"" Scott")</f>
        <v>jeffrey "Stretch" Scott</v>
      </c>
      <c r="C8" s="402">
        <f t="shared" si="0"/>
        <v>179</v>
      </c>
      <c r="D8" s="224"/>
      <c r="E8" s="360"/>
      <c r="F8" s="50"/>
      <c r="G8" s="68"/>
      <c r="H8" s="68"/>
      <c r="I8" s="68"/>
      <c r="J8" s="68"/>
      <c r="K8" s="68"/>
      <c r="L8" s="68"/>
      <c r="M8" s="68"/>
      <c r="N8" s="68"/>
      <c r="O8" s="50"/>
      <c r="P8" s="55"/>
      <c r="Q8" s="42"/>
      <c r="R8" s="42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356"/>
      <c r="BA8" s="32">
        <v>4193</v>
      </c>
      <c r="BB8" s="32">
        <v>3674</v>
      </c>
      <c r="BC8" s="32">
        <v>141</v>
      </c>
      <c r="BD8" s="32">
        <v>72</v>
      </c>
      <c r="BE8" s="383">
        <v>484</v>
      </c>
      <c r="BF8" s="32">
        <v>0</v>
      </c>
      <c r="BG8" s="32">
        <v>0</v>
      </c>
      <c r="BH8" s="32">
        <f t="shared" si="1"/>
        <v>179</v>
      </c>
      <c r="BI8" s="106">
        <f t="shared" si="2"/>
        <v>8743</v>
      </c>
      <c r="BJ8" s="81"/>
      <c r="BK8" s="81">
        <v>175</v>
      </c>
      <c r="BL8" s="71">
        <v>1</v>
      </c>
      <c r="BM8" s="71">
        <v>179</v>
      </c>
    </row>
    <row r="9" spans="1:65" s="71" customFormat="1" ht="14.25" customHeight="1" x14ac:dyDescent="0.25">
      <c r="A9" s="31" t="s">
        <v>24</v>
      </c>
      <c r="B9" s="189" t="s">
        <v>61</v>
      </c>
      <c r="C9" s="402">
        <f t="shared" si="0"/>
        <v>38</v>
      </c>
      <c r="D9" s="224"/>
      <c r="E9" s="360"/>
      <c r="F9" s="50"/>
      <c r="G9" s="68"/>
      <c r="H9" s="68"/>
      <c r="I9" s="68"/>
      <c r="J9" s="68"/>
      <c r="K9" s="68"/>
      <c r="L9" s="68"/>
      <c r="M9" s="68"/>
      <c r="N9" s="68"/>
      <c r="O9" s="50"/>
      <c r="P9" s="55"/>
      <c r="Q9" s="42"/>
      <c r="R9" s="42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356"/>
      <c r="BA9" s="32">
        <v>3046</v>
      </c>
      <c r="BB9" s="32">
        <v>8469</v>
      </c>
      <c r="BC9" s="32">
        <v>4370</v>
      </c>
      <c r="BD9" s="32">
        <v>5024</v>
      </c>
      <c r="BE9" s="383">
        <v>2887</v>
      </c>
      <c r="BF9" s="32">
        <v>2578</v>
      </c>
      <c r="BG9" s="32">
        <v>1212</v>
      </c>
      <c r="BH9" s="32">
        <f t="shared" si="1"/>
        <v>38</v>
      </c>
      <c r="BI9" s="106">
        <f t="shared" si="2"/>
        <v>27624</v>
      </c>
      <c r="BJ9" s="81"/>
      <c r="BK9" s="81">
        <v>47</v>
      </c>
      <c r="BL9" s="71">
        <v>1</v>
      </c>
      <c r="BM9" s="71">
        <v>38</v>
      </c>
    </row>
    <row r="10" spans="1:65" s="71" customFormat="1" ht="14.25" customHeight="1" x14ac:dyDescent="0.25">
      <c r="A10" s="31" t="s">
        <v>25</v>
      </c>
      <c r="B10" s="50" t="str">
        <f>HYPERLINK("http://www.combatvet.org/members/showMember.asp?LID=10801","Michael ""Mr Lezo"" Lilly")</f>
        <v>Michael "Mr Lezo" Lilly</v>
      </c>
      <c r="C10" s="402">
        <f t="shared" si="0"/>
        <v>0</v>
      </c>
      <c r="D10" s="224"/>
      <c r="E10" s="360"/>
      <c r="F10" s="50"/>
      <c r="G10" s="68"/>
      <c r="H10" s="68"/>
      <c r="I10" s="68"/>
      <c r="J10" s="68"/>
      <c r="K10" s="68"/>
      <c r="L10" s="68"/>
      <c r="M10" s="68"/>
      <c r="N10" s="68"/>
      <c r="O10" s="50"/>
      <c r="P10" s="55"/>
      <c r="Q10" s="42"/>
      <c r="R10" s="42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356"/>
      <c r="BA10" s="32"/>
      <c r="BB10" s="32"/>
      <c r="BC10" s="32"/>
      <c r="BD10" s="32"/>
      <c r="BE10" s="383">
        <v>8</v>
      </c>
      <c r="BF10" s="32">
        <v>0</v>
      </c>
      <c r="BG10" s="32">
        <v>17</v>
      </c>
      <c r="BH10" s="32">
        <f t="shared" si="1"/>
        <v>0</v>
      </c>
      <c r="BI10" s="106">
        <f t="shared" si="2"/>
        <v>25</v>
      </c>
      <c r="BJ10" s="81"/>
      <c r="BK10" s="81">
        <v>8</v>
      </c>
      <c r="BM10" s="71">
        <v>9</v>
      </c>
    </row>
    <row r="11" spans="1:65" s="71" customFormat="1" ht="14.25" customHeight="1" x14ac:dyDescent="0.25">
      <c r="A11" s="31" t="s">
        <v>27</v>
      </c>
      <c r="B11" s="189" t="s">
        <v>257</v>
      </c>
      <c r="C11" s="402">
        <f t="shared" si="0"/>
        <v>254</v>
      </c>
      <c r="D11" s="224"/>
      <c r="E11" s="360"/>
      <c r="F11" s="50"/>
      <c r="G11" s="68"/>
      <c r="H11" s="68"/>
      <c r="I11" s="68"/>
      <c r="J11" s="68"/>
      <c r="K11" s="68"/>
      <c r="L11" s="68"/>
      <c r="M11" s="68"/>
      <c r="N11" s="68"/>
      <c r="O11" s="50"/>
      <c r="P11" s="55"/>
      <c r="Q11" s="42"/>
      <c r="R11" s="42"/>
      <c r="S11" s="53">
        <v>127</v>
      </c>
      <c r="T11" s="53">
        <v>74</v>
      </c>
      <c r="U11" s="53">
        <v>224</v>
      </c>
      <c r="V11" s="53">
        <v>127</v>
      </c>
      <c r="W11" s="53">
        <v>48</v>
      </c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356"/>
      <c r="BA11" s="32">
        <v>2125</v>
      </c>
      <c r="BB11" s="32">
        <v>4337</v>
      </c>
      <c r="BC11" s="32">
        <v>8461</v>
      </c>
      <c r="BD11" s="32">
        <v>8642</v>
      </c>
      <c r="BE11" s="383">
        <v>8230</v>
      </c>
      <c r="BF11" s="32">
        <v>14812</v>
      </c>
      <c r="BG11" s="32">
        <v>15525</v>
      </c>
      <c r="BH11" s="32">
        <f t="shared" si="1"/>
        <v>854</v>
      </c>
      <c r="BI11" s="106">
        <f t="shared" si="2"/>
        <v>62986</v>
      </c>
      <c r="BJ11" s="81"/>
      <c r="BK11" s="81">
        <v>120</v>
      </c>
      <c r="BL11" s="71">
        <v>2</v>
      </c>
      <c r="BM11" s="71">
        <v>127</v>
      </c>
    </row>
    <row r="12" spans="1:65" s="71" customFormat="1" ht="14.25" customHeight="1" x14ac:dyDescent="0.25">
      <c r="A12" s="31" t="s">
        <v>116</v>
      </c>
      <c r="B12" s="53" t="s">
        <v>117</v>
      </c>
      <c r="C12" s="402">
        <f t="shared" si="0"/>
        <v>0</v>
      </c>
      <c r="D12" s="224"/>
      <c r="E12" s="360"/>
      <c r="F12" s="50"/>
      <c r="G12" s="68"/>
      <c r="H12" s="68"/>
      <c r="I12" s="68"/>
      <c r="J12" s="68"/>
      <c r="K12" s="68"/>
      <c r="L12" s="68"/>
      <c r="M12" s="68"/>
      <c r="N12" s="68"/>
      <c r="O12" s="50"/>
      <c r="P12" s="55"/>
      <c r="Q12" s="42"/>
      <c r="R12" s="42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356"/>
      <c r="BA12" s="32"/>
      <c r="BB12" s="32"/>
      <c r="BC12" s="32"/>
      <c r="BD12" s="32"/>
      <c r="BE12" s="383">
        <v>570</v>
      </c>
      <c r="BF12" s="32">
        <v>501</v>
      </c>
      <c r="BG12" s="32">
        <v>38</v>
      </c>
      <c r="BH12" s="32">
        <f t="shared" si="1"/>
        <v>0</v>
      </c>
      <c r="BI12" s="106">
        <f t="shared" si="2"/>
        <v>1109</v>
      </c>
      <c r="BJ12" s="81"/>
      <c r="BK12" s="81">
        <v>38</v>
      </c>
      <c r="BM12" s="71">
        <v>25</v>
      </c>
    </row>
    <row r="13" spans="1:65" s="71" customFormat="1" ht="14.25" customHeight="1" x14ac:dyDescent="0.25">
      <c r="A13" s="31" t="s">
        <v>248</v>
      </c>
      <c r="B13" s="53" t="s">
        <v>249</v>
      </c>
      <c r="C13" s="402">
        <f t="shared" si="0"/>
        <v>0</v>
      </c>
      <c r="D13" s="224"/>
      <c r="E13" s="360"/>
      <c r="F13" s="50"/>
      <c r="G13" s="68"/>
      <c r="H13" s="68"/>
      <c r="I13" s="68"/>
      <c r="J13" s="68"/>
      <c r="K13" s="68"/>
      <c r="L13" s="68"/>
      <c r="M13" s="68"/>
      <c r="N13" s="68"/>
      <c r="O13" s="50"/>
      <c r="P13" s="55"/>
      <c r="Q13" s="42"/>
      <c r="R13" s="42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356"/>
      <c r="BA13" s="32"/>
      <c r="BB13" s="32"/>
      <c r="BC13" s="32"/>
      <c r="BD13" s="32"/>
      <c r="BE13" s="383"/>
      <c r="BF13" s="32"/>
      <c r="BG13" s="32">
        <v>0</v>
      </c>
      <c r="BH13" s="32">
        <f t="shared" si="1"/>
        <v>0</v>
      </c>
      <c r="BI13" s="106">
        <f t="shared" si="2"/>
        <v>0</v>
      </c>
      <c r="BJ13" s="81"/>
      <c r="BK13" s="81">
        <v>20</v>
      </c>
      <c r="BM13" s="71">
        <v>38</v>
      </c>
    </row>
    <row r="14" spans="1:65" s="71" customFormat="1" ht="14.25" customHeight="1" x14ac:dyDescent="0.25">
      <c r="A14" s="31" t="s">
        <v>28</v>
      </c>
      <c r="B14" s="189" t="str">
        <f>HYPERLINK("http://www.combatvet.org/members/showMember.asp?LID=14498","Michael ""Half Trac"" Headrick")</f>
        <v>Michael "Half Trac" Headrick</v>
      </c>
      <c r="C14" s="402">
        <f t="shared" si="0"/>
        <v>64</v>
      </c>
      <c r="D14" s="224"/>
      <c r="E14" s="360"/>
      <c r="F14" s="50"/>
      <c r="G14" s="68"/>
      <c r="H14" s="68"/>
      <c r="I14" s="68"/>
      <c r="J14" s="68"/>
      <c r="K14" s="68"/>
      <c r="L14" s="68"/>
      <c r="M14" s="68"/>
      <c r="N14" s="68"/>
      <c r="O14" s="50"/>
      <c r="P14" s="55"/>
      <c r="Q14" s="42"/>
      <c r="R14" s="42"/>
      <c r="S14" s="53"/>
      <c r="T14" s="53"/>
      <c r="U14" s="53"/>
      <c r="V14" s="53">
        <v>32</v>
      </c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356"/>
      <c r="BA14" s="32">
        <v>1975</v>
      </c>
      <c r="BB14" s="32">
        <v>326</v>
      </c>
      <c r="BC14" s="32">
        <v>585</v>
      </c>
      <c r="BD14" s="32">
        <v>1674</v>
      </c>
      <c r="BE14" s="383">
        <v>1214</v>
      </c>
      <c r="BF14" s="32">
        <v>1480</v>
      </c>
      <c r="BG14" s="32">
        <v>404</v>
      </c>
      <c r="BH14" s="32">
        <f t="shared" si="1"/>
        <v>96</v>
      </c>
      <c r="BI14" s="106">
        <f t="shared" si="2"/>
        <v>7754</v>
      </c>
      <c r="BJ14" s="81"/>
      <c r="BK14" s="81">
        <v>25</v>
      </c>
      <c r="BL14" s="71">
        <v>2</v>
      </c>
      <c r="BM14" s="71">
        <v>32</v>
      </c>
    </row>
    <row r="15" spans="1:65" s="71" customFormat="1" ht="14.25" customHeight="1" x14ac:dyDescent="0.25">
      <c r="A15" s="38" t="s">
        <v>29</v>
      </c>
      <c r="B15" s="259" t="s">
        <v>30</v>
      </c>
      <c r="C15" s="402">
        <f t="shared" si="0"/>
        <v>0</v>
      </c>
      <c r="D15" s="224"/>
      <c r="E15" s="360"/>
      <c r="F15" s="50"/>
      <c r="G15" s="68"/>
      <c r="H15" s="68"/>
      <c r="I15" s="68"/>
      <c r="J15" s="68"/>
      <c r="K15" s="68"/>
      <c r="L15" s="68"/>
      <c r="M15" s="68"/>
      <c r="N15" s="68"/>
      <c r="O15" s="50"/>
      <c r="P15" s="55"/>
      <c r="Q15" s="42"/>
      <c r="R15" s="42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356"/>
      <c r="BA15" s="32"/>
      <c r="BB15" s="32"/>
      <c r="BC15" s="32">
        <v>4655</v>
      </c>
      <c r="BD15" s="32">
        <v>5952</v>
      </c>
      <c r="BE15" s="383">
        <v>3022</v>
      </c>
      <c r="BF15" s="32">
        <v>6663</v>
      </c>
      <c r="BG15" s="32">
        <v>2797</v>
      </c>
      <c r="BH15" s="32">
        <f t="shared" si="1"/>
        <v>0</v>
      </c>
      <c r="BI15" s="106">
        <f t="shared" si="2"/>
        <v>23089</v>
      </c>
      <c r="BJ15" s="81"/>
      <c r="BK15" s="81">
        <v>28</v>
      </c>
      <c r="BM15" s="71">
        <v>35</v>
      </c>
    </row>
    <row r="16" spans="1:65" s="71" customFormat="1" ht="14.25" customHeight="1" x14ac:dyDescent="0.25">
      <c r="A16" s="38" t="s">
        <v>62</v>
      </c>
      <c r="B16" s="53" t="s">
        <v>63</v>
      </c>
      <c r="C16" s="402">
        <f t="shared" si="0"/>
        <v>0</v>
      </c>
      <c r="D16" s="224"/>
      <c r="E16" s="360"/>
      <c r="F16" s="50"/>
      <c r="G16" s="68"/>
      <c r="H16" s="68"/>
      <c r="I16" s="68"/>
      <c r="J16" s="68"/>
      <c r="K16" s="68"/>
      <c r="L16" s="68"/>
      <c r="M16" s="68"/>
      <c r="N16" s="68"/>
      <c r="O16" s="50"/>
      <c r="P16" s="55"/>
      <c r="Q16" s="42"/>
      <c r="R16" s="42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356"/>
      <c r="BA16" s="32"/>
      <c r="BB16" s="32"/>
      <c r="BC16" s="32"/>
      <c r="BD16" s="32"/>
      <c r="BE16" s="383">
        <v>120</v>
      </c>
      <c r="BF16" s="32">
        <v>1038</v>
      </c>
      <c r="BG16" s="32">
        <v>1226</v>
      </c>
      <c r="BH16" s="32">
        <f t="shared" si="1"/>
        <v>0</v>
      </c>
      <c r="BI16" s="106">
        <f t="shared" si="2"/>
        <v>2384</v>
      </c>
      <c r="BJ16" s="81"/>
      <c r="BK16" s="81">
        <v>114</v>
      </c>
      <c r="BM16" s="71">
        <v>118</v>
      </c>
    </row>
    <row r="17" spans="1:65" s="71" customFormat="1" ht="14.25" customHeight="1" x14ac:dyDescent="0.25">
      <c r="A17" s="37" t="s">
        <v>84</v>
      </c>
      <c r="B17" s="53" t="s">
        <v>91</v>
      </c>
      <c r="C17" s="402">
        <f t="shared" si="0"/>
        <v>0</v>
      </c>
      <c r="D17" s="224"/>
      <c r="E17" s="360"/>
      <c r="F17" s="50"/>
      <c r="G17" s="68"/>
      <c r="H17" s="68"/>
      <c r="I17" s="68"/>
      <c r="J17" s="68"/>
      <c r="K17" s="68"/>
      <c r="L17" s="68"/>
      <c r="M17" s="68"/>
      <c r="N17" s="68"/>
      <c r="O17" s="50"/>
      <c r="P17" s="55"/>
      <c r="Q17" s="42"/>
      <c r="R17" s="42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356"/>
      <c r="BA17" s="32"/>
      <c r="BB17" s="32"/>
      <c r="BC17" s="32"/>
      <c r="BD17" s="32"/>
      <c r="BE17" s="383">
        <v>434</v>
      </c>
      <c r="BF17" s="32">
        <v>499</v>
      </c>
      <c r="BG17" s="32">
        <v>1094</v>
      </c>
      <c r="BH17" s="32">
        <f t="shared" si="1"/>
        <v>0</v>
      </c>
      <c r="BI17" s="106">
        <f t="shared" si="2"/>
        <v>2027</v>
      </c>
      <c r="BJ17" s="81"/>
      <c r="BK17" s="81">
        <v>216</v>
      </c>
      <c r="BM17" s="71">
        <v>210</v>
      </c>
    </row>
    <row r="18" spans="1:65" s="71" customFormat="1" ht="14.25" customHeight="1" x14ac:dyDescent="0.25">
      <c r="A18" s="38" t="s">
        <v>31</v>
      </c>
      <c r="B18" s="53" t="s">
        <v>32</v>
      </c>
      <c r="C18" s="402">
        <f t="shared" si="0"/>
        <v>128</v>
      </c>
      <c r="D18" s="224"/>
      <c r="E18" s="360"/>
      <c r="F18" s="50"/>
      <c r="G18" s="68"/>
      <c r="H18" s="68"/>
      <c r="I18" s="68"/>
      <c r="J18" s="68"/>
      <c r="K18" s="68"/>
      <c r="L18" s="68"/>
      <c r="M18" s="68"/>
      <c r="N18" s="68"/>
      <c r="O18" s="50"/>
      <c r="P18" s="55"/>
      <c r="Q18" s="42"/>
      <c r="R18" s="42"/>
      <c r="S18" s="53"/>
      <c r="T18" s="53"/>
      <c r="U18" s="53"/>
      <c r="V18" s="53">
        <v>64</v>
      </c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356"/>
      <c r="BA18" s="32"/>
      <c r="BB18" s="32"/>
      <c r="BC18" s="32"/>
      <c r="BD18" s="32"/>
      <c r="BE18" s="383">
        <v>3302</v>
      </c>
      <c r="BF18" s="32">
        <v>2661</v>
      </c>
      <c r="BG18" s="32">
        <v>4556</v>
      </c>
      <c r="BH18" s="32">
        <f t="shared" si="1"/>
        <v>192</v>
      </c>
      <c r="BI18" s="106">
        <f t="shared" si="2"/>
        <v>10711</v>
      </c>
      <c r="BJ18" s="81"/>
      <c r="BK18" s="81">
        <v>80</v>
      </c>
      <c r="BL18" s="71">
        <v>2</v>
      </c>
      <c r="BM18" s="71">
        <v>64</v>
      </c>
    </row>
    <row r="19" spans="1:65" s="71" customFormat="1" ht="14.25" customHeight="1" x14ac:dyDescent="0.25">
      <c r="A19" s="396" t="s">
        <v>235</v>
      </c>
      <c r="B19" s="188" t="s">
        <v>236</v>
      </c>
      <c r="C19" s="402">
        <f t="shared" si="0"/>
        <v>262</v>
      </c>
      <c r="D19" s="224"/>
      <c r="E19" s="360"/>
      <c r="F19" s="50"/>
      <c r="G19" s="68"/>
      <c r="H19" s="68"/>
      <c r="I19" s="68"/>
      <c r="J19" s="68"/>
      <c r="K19" s="68"/>
      <c r="L19" s="68"/>
      <c r="M19" s="68"/>
      <c r="N19" s="68"/>
      <c r="O19" s="50"/>
      <c r="P19" s="55"/>
      <c r="Q19" s="42"/>
      <c r="R19" s="42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356"/>
      <c r="BA19" s="32"/>
      <c r="BB19" s="32"/>
      <c r="BC19" s="32"/>
      <c r="BD19" s="32"/>
      <c r="BE19" s="383"/>
      <c r="BF19" s="32"/>
      <c r="BG19" s="32">
        <v>3032</v>
      </c>
      <c r="BH19" s="32">
        <f t="shared" si="1"/>
        <v>262</v>
      </c>
      <c r="BI19" s="106">
        <f t="shared" si="2"/>
        <v>3294</v>
      </c>
      <c r="BJ19" s="81"/>
      <c r="BK19" s="81">
        <v>114</v>
      </c>
      <c r="BL19" s="71">
        <v>2</v>
      </c>
      <c r="BM19" s="71">
        <v>131</v>
      </c>
    </row>
    <row r="20" spans="1:65" s="71" customFormat="1" ht="14.25" customHeight="1" x14ac:dyDescent="0.25">
      <c r="A20" s="38" t="s">
        <v>33</v>
      </c>
      <c r="B20" s="259" t="s">
        <v>34</v>
      </c>
      <c r="C20" s="402">
        <f t="shared" si="0"/>
        <v>0</v>
      </c>
      <c r="D20" s="224"/>
      <c r="E20" s="360"/>
      <c r="F20" s="50"/>
      <c r="G20" s="68"/>
      <c r="H20" s="68"/>
      <c r="I20" s="68"/>
      <c r="J20" s="68"/>
      <c r="K20" s="68"/>
      <c r="L20" s="68"/>
      <c r="M20" s="68"/>
      <c r="N20" s="68"/>
      <c r="O20" s="50"/>
      <c r="P20" s="55"/>
      <c r="Q20" s="42"/>
      <c r="R20" s="42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356"/>
      <c r="BA20" s="32"/>
      <c r="BB20" s="32">
        <v>5559</v>
      </c>
      <c r="BC20" s="32">
        <v>7188</v>
      </c>
      <c r="BD20" s="32">
        <v>5912</v>
      </c>
      <c r="BE20" s="383">
        <v>5823</v>
      </c>
      <c r="BF20" s="32">
        <v>3896</v>
      </c>
      <c r="BG20" s="32">
        <v>3392</v>
      </c>
      <c r="BH20" s="32">
        <f t="shared" si="1"/>
        <v>0</v>
      </c>
      <c r="BI20" s="106">
        <f t="shared" si="2"/>
        <v>31770</v>
      </c>
      <c r="BJ20" s="81"/>
      <c r="BK20" s="81">
        <v>73</v>
      </c>
      <c r="BM20" s="71">
        <v>68</v>
      </c>
    </row>
    <row r="21" spans="1:65" s="71" customFormat="1" ht="14.25" customHeight="1" x14ac:dyDescent="0.25">
      <c r="A21" s="37" t="s">
        <v>99</v>
      </c>
      <c r="B21" s="259" t="s">
        <v>35</v>
      </c>
      <c r="C21" s="402">
        <f t="shared" si="0"/>
        <v>20</v>
      </c>
      <c r="D21" s="224"/>
      <c r="E21" s="360"/>
      <c r="F21" s="50"/>
      <c r="G21" s="68"/>
      <c r="H21" s="68"/>
      <c r="I21" s="68"/>
      <c r="J21" s="68"/>
      <c r="K21" s="68"/>
      <c r="L21" s="68"/>
      <c r="M21" s="68"/>
      <c r="N21" s="68"/>
      <c r="O21" s="50"/>
      <c r="P21" s="55"/>
      <c r="Q21" s="42">
        <v>1409</v>
      </c>
      <c r="R21" s="42">
        <v>150</v>
      </c>
      <c r="S21" s="53">
        <v>10</v>
      </c>
      <c r="T21" s="53">
        <v>72</v>
      </c>
      <c r="U21" s="53"/>
      <c r="V21" s="53">
        <v>10</v>
      </c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356"/>
      <c r="BA21" s="32"/>
      <c r="BB21" s="32">
        <v>0</v>
      </c>
      <c r="BC21" s="32">
        <v>677</v>
      </c>
      <c r="BD21" s="32">
        <v>2829</v>
      </c>
      <c r="BE21" s="383">
        <v>15955</v>
      </c>
      <c r="BF21" s="32">
        <v>7643</v>
      </c>
      <c r="BG21" s="32">
        <v>11484</v>
      </c>
      <c r="BH21" s="32">
        <f t="shared" si="1"/>
        <v>1671</v>
      </c>
      <c r="BI21" s="106">
        <f t="shared" si="2"/>
        <v>40259</v>
      </c>
      <c r="BJ21" s="81"/>
      <c r="BK21" s="81">
        <v>25</v>
      </c>
      <c r="BL21" s="71">
        <v>2</v>
      </c>
      <c r="BM21" s="71">
        <v>10</v>
      </c>
    </row>
    <row r="22" spans="1:65" s="71" customFormat="1" ht="14.25" customHeight="1" x14ac:dyDescent="0.25">
      <c r="A22" s="37" t="s">
        <v>36</v>
      </c>
      <c r="B22" s="259" t="s">
        <v>37</v>
      </c>
      <c r="C22" s="402">
        <f t="shared" si="0"/>
        <v>86</v>
      </c>
      <c r="D22" s="224"/>
      <c r="E22" s="360"/>
      <c r="F22" s="50"/>
      <c r="G22" s="68"/>
      <c r="H22" s="68"/>
      <c r="I22" s="68"/>
      <c r="J22" s="68"/>
      <c r="K22" s="68"/>
      <c r="L22" s="68"/>
      <c r="M22" s="68"/>
      <c r="N22" s="68"/>
      <c r="O22" s="50"/>
      <c r="P22" s="55"/>
      <c r="Q22" s="42"/>
      <c r="R22" s="4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356"/>
      <c r="BA22" s="32"/>
      <c r="BB22" s="32"/>
      <c r="BC22" s="32"/>
      <c r="BD22" s="32"/>
      <c r="BE22" s="383">
        <v>3967</v>
      </c>
      <c r="BF22" s="32">
        <v>3314</v>
      </c>
      <c r="BG22" s="32">
        <v>2794</v>
      </c>
      <c r="BH22" s="32">
        <f t="shared" si="1"/>
        <v>86</v>
      </c>
      <c r="BI22" s="106">
        <f t="shared" si="2"/>
        <v>10161</v>
      </c>
      <c r="BJ22" s="81"/>
      <c r="BK22" s="81">
        <v>43</v>
      </c>
      <c r="BL22" s="71">
        <v>2</v>
      </c>
      <c r="BM22" s="71">
        <v>43</v>
      </c>
    </row>
    <row r="23" spans="1:65" s="71" customFormat="1" ht="14.25" customHeight="1" x14ac:dyDescent="0.25">
      <c r="A23" s="37" t="s">
        <v>38</v>
      </c>
      <c r="B23" s="53" t="s">
        <v>39</v>
      </c>
      <c r="C23" s="402">
        <f t="shared" si="0"/>
        <v>0</v>
      </c>
      <c r="D23" s="224"/>
      <c r="E23" s="360"/>
      <c r="F23" s="50"/>
      <c r="G23" s="68"/>
      <c r="H23" s="68"/>
      <c r="I23" s="68"/>
      <c r="J23" s="68"/>
      <c r="K23" s="68"/>
      <c r="L23" s="68"/>
      <c r="M23" s="68"/>
      <c r="N23" s="68"/>
      <c r="O23" s="50"/>
      <c r="P23" s="55"/>
      <c r="Q23" s="42"/>
      <c r="R23" s="42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356"/>
      <c r="BA23" s="32"/>
      <c r="BB23" s="32"/>
      <c r="BC23" s="32"/>
      <c r="BD23" s="32"/>
      <c r="BE23" s="383">
        <v>711</v>
      </c>
      <c r="BF23" s="32">
        <v>386</v>
      </c>
      <c r="BG23" s="32">
        <v>2202</v>
      </c>
      <c r="BH23" s="32">
        <f t="shared" si="1"/>
        <v>0</v>
      </c>
      <c r="BI23" s="106">
        <f t="shared" si="2"/>
        <v>3299</v>
      </c>
      <c r="BJ23" s="81"/>
      <c r="BK23" s="81">
        <v>186</v>
      </c>
      <c r="BM23" s="71">
        <v>190</v>
      </c>
    </row>
    <row r="24" spans="1:65" s="71" customFormat="1" ht="14.25" customHeight="1" x14ac:dyDescent="0.25">
      <c r="A24" s="36" t="s">
        <v>40</v>
      </c>
      <c r="B24" s="259" t="s">
        <v>41</v>
      </c>
      <c r="C24" s="402">
        <f t="shared" si="0"/>
        <v>0</v>
      </c>
      <c r="D24" s="224"/>
      <c r="E24" s="360"/>
      <c r="F24" s="50"/>
      <c r="G24" s="68"/>
      <c r="H24" s="68"/>
      <c r="I24" s="68"/>
      <c r="J24" s="68"/>
      <c r="K24" s="68"/>
      <c r="L24" s="68"/>
      <c r="M24" s="68"/>
      <c r="N24" s="68"/>
      <c r="O24" s="50"/>
      <c r="P24" s="55"/>
      <c r="Q24" s="42"/>
      <c r="R24" s="42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356"/>
      <c r="BA24" s="32"/>
      <c r="BB24" s="32">
        <v>799</v>
      </c>
      <c r="BC24" s="32">
        <v>6536</v>
      </c>
      <c r="BD24" s="32">
        <v>4403</v>
      </c>
      <c r="BE24" s="383">
        <v>4640</v>
      </c>
      <c r="BF24" s="32">
        <v>705</v>
      </c>
      <c r="BG24" s="32">
        <v>937</v>
      </c>
      <c r="BH24" s="32">
        <f t="shared" si="1"/>
        <v>0</v>
      </c>
      <c r="BI24" s="106">
        <f t="shared" si="2"/>
        <v>18020</v>
      </c>
      <c r="BJ24" s="81"/>
      <c r="BK24" s="81">
        <v>55</v>
      </c>
      <c r="BM24" s="71">
        <v>64</v>
      </c>
    </row>
    <row r="25" spans="1:65" s="71" customFormat="1" ht="14.25" customHeight="1" x14ac:dyDescent="0.25">
      <c r="A25" s="36" t="s">
        <v>54</v>
      </c>
      <c r="B25" s="53" t="s">
        <v>55</v>
      </c>
      <c r="C25" s="402">
        <f t="shared" si="0"/>
        <v>0</v>
      </c>
      <c r="D25" s="224"/>
      <c r="E25" s="360"/>
      <c r="F25" s="94"/>
      <c r="G25" s="68"/>
      <c r="H25" s="68"/>
      <c r="I25" s="68"/>
      <c r="J25" s="68"/>
      <c r="K25" s="68"/>
      <c r="L25" s="68"/>
      <c r="M25" s="68"/>
      <c r="N25" s="68"/>
      <c r="O25" s="50"/>
      <c r="P25" s="55"/>
      <c r="Q25" s="42"/>
      <c r="R25" s="42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356"/>
      <c r="BA25" s="32"/>
      <c r="BB25" s="32"/>
      <c r="BC25" s="32"/>
      <c r="BD25" s="32">
        <f>SUM(C25:AY25)</f>
        <v>0</v>
      </c>
      <c r="BE25" s="383">
        <v>148</v>
      </c>
      <c r="BF25" s="32">
        <v>250</v>
      </c>
      <c r="BG25" s="32">
        <v>171</v>
      </c>
      <c r="BH25" s="32">
        <f t="shared" si="1"/>
        <v>0</v>
      </c>
      <c r="BI25" s="106">
        <f t="shared" si="2"/>
        <v>569</v>
      </c>
      <c r="BJ25" s="81"/>
      <c r="BK25" s="81">
        <v>48</v>
      </c>
      <c r="BM25" s="71">
        <v>32</v>
      </c>
    </row>
    <row r="26" spans="1:65" s="71" customFormat="1" ht="14.25" customHeight="1" x14ac:dyDescent="0.25">
      <c r="A26" s="36" t="s">
        <v>59</v>
      </c>
      <c r="B26" s="259" t="s">
        <v>60</v>
      </c>
      <c r="C26" s="402">
        <f t="shared" si="0"/>
        <v>6</v>
      </c>
      <c r="D26" s="224"/>
      <c r="E26" s="360"/>
      <c r="F26" s="94"/>
      <c r="G26" s="68"/>
      <c r="H26" s="68"/>
      <c r="I26" s="68"/>
      <c r="J26" s="68"/>
      <c r="K26" s="68"/>
      <c r="L26" s="68"/>
      <c r="M26" s="68"/>
      <c r="N26" s="68"/>
      <c r="O26" s="50"/>
      <c r="P26" s="55"/>
      <c r="Q26" s="42"/>
      <c r="R26" s="42"/>
      <c r="S26" s="53"/>
      <c r="T26" s="53"/>
      <c r="U26" s="53"/>
      <c r="V26" s="53">
        <v>3</v>
      </c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356"/>
      <c r="BA26" s="32"/>
      <c r="BB26" s="32"/>
      <c r="BC26" s="32"/>
      <c r="BD26" s="32"/>
      <c r="BE26" s="383">
        <v>1269</v>
      </c>
      <c r="BF26" s="32">
        <v>2731</v>
      </c>
      <c r="BG26" s="32">
        <v>1418</v>
      </c>
      <c r="BH26" s="32">
        <f t="shared" si="1"/>
        <v>9</v>
      </c>
      <c r="BI26" s="106">
        <f t="shared" si="2"/>
        <v>5427</v>
      </c>
      <c r="BJ26" s="81"/>
      <c r="BK26" s="81">
        <v>25</v>
      </c>
      <c r="BL26" s="71">
        <v>2</v>
      </c>
      <c r="BM26" s="71">
        <v>3</v>
      </c>
    </row>
    <row r="27" spans="1:65" s="71" customFormat="1" ht="14.25" customHeight="1" x14ac:dyDescent="0.25">
      <c r="A27" s="36" t="s">
        <v>103</v>
      </c>
      <c r="B27" s="259" t="s">
        <v>104</v>
      </c>
      <c r="C27" s="402">
        <f t="shared" si="0"/>
        <v>30</v>
      </c>
      <c r="D27" s="224"/>
      <c r="E27" s="360"/>
      <c r="F27" s="94"/>
      <c r="G27" s="68"/>
      <c r="H27" s="68"/>
      <c r="I27" s="68"/>
      <c r="J27" s="68"/>
      <c r="K27" s="68"/>
      <c r="L27" s="68"/>
      <c r="M27" s="68"/>
      <c r="N27" s="68"/>
      <c r="O27" s="50"/>
      <c r="P27" s="55"/>
      <c r="Q27" s="42"/>
      <c r="R27" s="42"/>
      <c r="S27" s="53">
        <v>15</v>
      </c>
      <c r="T27" s="53">
        <v>68</v>
      </c>
      <c r="U27" s="53"/>
      <c r="V27" s="53">
        <v>15</v>
      </c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356"/>
      <c r="BA27" s="32"/>
      <c r="BB27" s="32"/>
      <c r="BC27" s="32"/>
      <c r="BD27" s="32"/>
      <c r="BE27" s="383">
        <v>2002</v>
      </c>
      <c r="BF27" s="32">
        <v>4542</v>
      </c>
      <c r="BG27" s="32">
        <v>2062</v>
      </c>
      <c r="BH27" s="32">
        <f t="shared" si="1"/>
        <v>128</v>
      </c>
      <c r="BI27" s="106">
        <f t="shared" si="2"/>
        <v>8734</v>
      </c>
      <c r="BJ27" s="81"/>
      <c r="BK27" s="81">
        <v>22</v>
      </c>
      <c r="BL27" s="71">
        <v>2</v>
      </c>
      <c r="BM27" s="71">
        <v>15</v>
      </c>
    </row>
    <row r="28" spans="1:65" s="71" customFormat="1" ht="14.25" customHeight="1" x14ac:dyDescent="0.25">
      <c r="A28" s="36" t="s">
        <v>163</v>
      </c>
      <c r="B28" s="53" t="s">
        <v>162</v>
      </c>
      <c r="C28" s="402">
        <f t="shared" si="0"/>
        <v>0</v>
      </c>
      <c r="D28" s="224"/>
      <c r="E28" s="360"/>
      <c r="F28" s="94"/>
      <c r="G28" s="68"/>
      <c r="H28" s="68"/>
      <c r="I28" s="68"/>
      <c r="J28" s="68"/>
      <c r="K28" s="68"/>
      <c r="L28" s="68"/>
      <c r="M28" s="68"/>
      <c r="N28" s="68"/>
      <c r="O28" s="50"/>
      <c r="P28" s="55"/>
      <c r="Q28" s="42"/>
      <c r="R28" s="42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356"/>
      <c r="BA28" s="32"/>
      <c r="BB28" s="32"/>
      <c r="BC28" s="32"/>
      <c r="BD28" s="32">
        <v>0</v>
      </c>
      <c r="BE28" s="383">
        <v>0</v>
      </c>
      <c r="BF28" s="32">
        <v>75</v>
      </c>
      <c r="BG28" s="32">
        <v>0</v>
      </c>
      <c r="BH28" s="32">
        <f t="shared" si="1"/>
        <v>0</v>
      </c>
      <c r="BI28" s="106">
        <f t="shared" si="2"/>
        <v>75</v>
      </c>
      <c r="BJ28" s="81"/>
      <c r="BK28" s="81">
        <v>47</v>
      </c>
      <c r="BM28" s="71">
        <v>32</v>
      </c>
    </row>
    <row r="29" spans="1:65" s="71" customFormat="1" ht="14.25" customHeight="1" x14ac:dyDescent="0.25">
      <c r="A29" s="36" t="s">
        <v>66</v>
      </c>
      <c r="B29" s="259" t="s">
        <v>65</v>
      </c>
      <c r="C29" s="402">
        <f t="shared" si="0"/>
        <v>0</v>
      </c>
      <c r="D29" s="224"/>
      <c r="E29" s="360"/>
      <c r="F29" s="94"/>
      <c r="G29" s="68"/>
      <c r="H29" s="68"/>
      <c r="I29" s="68"/>
      <c r="J29" s="68"/>
      <c r="K29" s="68"/>
      <c r="L29" s="68"/>
      <c r="M29" s="68"/>
      <c r="N29" s="68"/>
      <c r="O29" s="50"/>
      <c r="P29" s="55"/>
      <c r="Q29" s="42"/>
      <c r="R29" s="42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356"/>
      <c r="BA29" s="32"/>
      <c r="BB29" s="32"/>
      <c r="BC29" s="32">
        <v>921</v>
      </c>
      <c r="BD29" s="32">
        <v>3055</v>
      </c>
      <c r="BE29" s="383">
        <v>1244</v>
      </c>
      <c r="BF29" s="32">
        <v>925</v>
      </c>
      <c r="BG29" s="32">
        <v>114</v>
      </c>
      <c r="BH29" s="32">
        <f t="shared" si="1"/>
        <v>0</v>
      </c>
      <c r="BI29" s="106">
        <f t="shared" si="2"/>
        <v>6259</v>
      </c>
      <c r="BJ29" s="81"/>
      <c r="BK29" s="81">
        <v>19</v>
      </c>
      <c r="BM29" s="71">
        <v>19</v>
      </c>
    </row>
    <row r="30" spans="1:65" s="71" customFormat="1" ht="14.25" customHeight="1" x14ac:dyDescent="0.25">
      <c r="A30" s="36" t="s">
        <v>70</v>
      </c>
      <c r="B30" s="61" t="s">
        <v>69</v>
      </c>
      <c r="C30" s="402">
        <f t="shared" si="0"/>
        <v>0</v>
      </c>
      <c r="D30" s="224"/>
      <c r="E30" s="360"/>
      <c r="F30" s="94"/>
      <c r="G30" s="68"/>
      <c r="H30" s="68"/>
      <c r="I30" s="68"/>
      <c r="J30" s="68"/>
      <c r="K30" s="68"/>
      <c r="L30" s="68"/>
      <c r="M30" s="68"/>
      <c r="N30" s="68"/>
      <c r="O30" s="50"/>
      <c r="P30" s="55"/>
      <c r="Q30" s="42"/>
      <c r="R30" s="42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356"/>
      <c r="BA30" s="32"/>
      <c r="BB30" s="32"/>
      <c r="BC30" s="32"/>
      <c r="BD30" s="32"/>
      <c r="BE30" s="383">
        <v>236</v>
      </c>
      <c r="BF30" s="32">
        <v>1410</v>
      </c>
      <c r="BG30" s="32">
        <v>44</v>
      </c>
      <c r="BH30" s="32">
        <f t="shared" si="1"/>
        <v>0</v>
      </c>
      <c r="BI30" s="106">
        <f t="shared" si="2"/>
        <v>1690</v>
      </c>
      <c r="BJ30" s="81"/>
      <c r="BK30" s="81">
        <v>30</v>
      </c>
      <c r="BM30" s="71">
        <v>14</v>
      </c>
    </row>
    <row r="31" spans="1:65" s="71" customFormat="1" ht="14.25" customHeight="1" x14ac:dyDescent="0.25">
      <c r="A31" s="36" t="s">
        <v>155</v>
      </c>
      <c r="B31" s="61" t="s">
        <v>156</v>
      </c>
      <c r="C31" s="402">
        <f t="shared" si="0"/>
        <v>0</v>
      </c>
      <c r="D31" s="224"/>
      <c r="E31" s="360"/>
      <c r="F31" s="94"/>
      <c r="G31" s="68"/>
      <c r="H31" s="68"/>
      <c r="I31" s="68"/>
      <c r="J31" s="68"/>
      <c r="K31" s="68"/>
      <c r="L31" s="68"/>
      <c r="M31" s="68"/>
      <c r="N31" s="68"/>
      <c r="O31" s="50"/>
      <c r="P31" s="55"/>
      <c r="Q31" s="42"/>
      <c r="R31" s="42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356"/>
      <c r="BA31" s="32"/>
      <c r="BB31" s="32"/>
      <c r="BC31" s="32"/>
      <c r="BD31" s="32"/>
      <c r="BE31" s="383"/>
      <c r="BF31" s="32">
        <v>60</v>
      </c>
      <c r="BG31" s="32">
        <v>230</v>
      </c>
      <c r="BH31" s="32">
        <f t="shared" si="1"/>
        <v>0</v>
      </c>
      <c r="BI31" s="106">
        <f t="shared" si="2"/>
        <v>290</v>
      </c>
      <c r="BJ31" s="81"/>
      <c r="BK31" s="81">
        <v>30</v>
      </c>
      <c r="BM31" s="71">
        <v>17</v>
      </c>
    </row>
    <row r="32" spans="1:65" s="71" customFormat="1" ht="15.75" x14ac:dyDescent="0.25">
      <c r="A32" s="36" t="s">
        <v>89</v>
      </c>
      <c r="B32" s="61" t="s">
        <v>90</v>
      </c>
      <c r="C32" s="402">
        <f t="shared" si="0"/>
        <v>0</v>
      </c>
      <c r="D32" s="224"/>
      <c r="E32" s="360"/>
      <c r="F32" s="94"/>
      <c r="G32" s="68"/>
      <c r="H32" s="68"/>
      <c r="I32" s="68"/>
      <c r="J32" s="68"/>
      <c r="K32" s="68"/>
      <c r="L32" s="68"/>
      <c r="M32" s="68"/>
      <c r="N32" s="68"/>
      <c r="O32" s="50"/>
      <c r="P32" s="55"/>
      <c r="Q32" s="42"/>
      <c r="R32" s="42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69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356"/>
      <c r="BA32" s="32"/>
      <c r="BB32" s="32"/>
      <c r="BC32" s="32"/>
      <c r="BD32" s="32"/>
      <c r="BE32" s="383">
        <v>957</v>
      </c>
      <c r="BF32" s="32">
        <v>78</v>
      </c>
      <c r="BG32" s="32">
        <v>578</v>
      </c>
      <c r="BH32" s="32">
        <f t="shared" si="1"/>
        <v>0</v>
      </c>
      <c r="BI32" s="106">
        <f t="shared" si="2"/>
        <v>1613</v>
      </c>
      <c r="BJ32" s="81"/>
      <c r="BK32" s="81">
        <v>12</v>
      </c>
      <c r="BM32" s="71">
        <v>20</v>
      </c>
    </row>
    <row r="33" spans="1:65" s="71" customFormat="1" ht="15.75" x14ac:dyDescent="0.25">
      <c r="A33" s="36" t="s">
        <v>92</v>
      </c>
      <c r="B33" s="260" t="s">
        <v>93</v>
      </c>
      <c r="C33" s="402">
        <f t="shared" si="0"/>
        <v>21</v>
      </c>
      <c r="D33" s="224"/>
      <c r="E33" s="360"/>
      <c r="F33" s="94"/>
      <c r="G33" s="68"/>
      <c r="H33" s="68"/>
      <c r="I33" s="68"/>
      <c r="J33" s="68"/>
      <c r="K33" s="68"/>
      <c r="L33" s="68"/>
      <c r="M33" s="68"/>
      <c r="N33" s="68"/>
      <c r="O33" s="50"/>
      <c r="P33" s="55"/>
      <c r="Q33" s="42"/>
      <c r="R33" s="42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69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356"/>
      <c r="BA33" s="32"/>
      <c r="BB33" s="32"/>
      <c r="BC33" s="32"/>
      <c r="BD33" s="32"/>
      <c r="BE33" s="383">
        <v>1028</v>
      </c>
      <c r="BF33" s="32">
        <v>1182</v>
      </c>
      <c r="BG33" s="32">
        <v>2236</v>
      </c>
      <c r="BH33" s="32">
        <f t="shared" si="1"/>
        <v>21</v>
      </c>
      <c r="BI33" s="106">
        <f t="shared" si="2"/>
        <v>4467</v>
      </c>
      <c r="BJ33" s="81"/>
      <c r="BK33" s="81">
        <v>19</v>
      </c>
      <c r="BL33" s="71">
        <v>1</v>
      </c>
      <c r="BM33" s="71">
        <v>21</v>
      </c>
    </row>
    <row r="34" spans="1:65" s="71" customFormat="1" ht="15.75" x14ac:dyDescent="0.25">
      <c r="A34" s="36" t="s">
        <v>94</v>
      </c>
      <c r="B34" s="61" t="s">
        <v>95</v>
      </c>
      <c r="C34" s="402">
        <f t="shared" si="0"/>
        <v>0</v>
      </c>
      <c r="D34" s="224"/>
      <c r="E34" s="360"/>
      <c r="F34" s="94"/>
      <c r="G34" s="68"/>
      <c r="H34" s="68"/>
      <c r="I34" s="68"/>
      <c r="J34" s="68"/>
      <c r="K34" s="68"/>
      <c r="L34" s="68"/>
      <c r="M34" s="68"/>
      <c r="N34" s="68"/>
      <c r="O34" s="50"/>
      <c r="P34" s="55"/>
      <c r="Q34" s="42"/>
      <c r="R34" s="42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69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356"/>
      <c r="BA34" s="32"/>
      <c r="BB34" s="32"/>
      <c r="BC34" s="32"/>
      <c r="BD34" s="32"/>
      <c r="BE34" s="383">
        <v>406</v>
      </c>
      <c r="BF34" s="32">
        <v>0</v>
      </c>
      <c r="BG34" s="32">
        <v>0</v>
      </c>
      <c r="BH34" s="32">
        <f t="shared" si="1"/>
        <v>0</v>
      </c>
      <c r="BI34" s="106">
        <f t="shared" si="2"/>
        <v>406</v>
      </c>
      <c r="BJ34" s="81"/>
      <c r="BK34" s="81">
        <v>16</v>
      </c>
      <c r="BM34" s="71">
        <v>10</v>
      </c>
    </row>
    <row r="35" spans="1:65" s="71" customFormat="1" ht="15.75" x14ac:dyDescent="0.25">
      <c r="A35" s="36" t="s">
        <v>164</v>
      </c>
      <c r="B35" s="61" t="s">
        <v>198</v>
      </c>
      <c r="C35" s="402">
        <f t="shared" ref="C35:C66" si="3">SUM(BK35*BJ35+BL35*BM35)</f>
        <v>0</v>
      </c>
      <c r="D35" s="224"/>
      <c r="E35" s="360"/>
      <c r="F35" s="94"/>
      <c r="G35" s="68"/>
      <c r="H35" s="68"/>
      <c r="I35" s="68"/>
      <c r="J35" s="68"/>
      <c r="K35" s="68"/>
      <c r="L35" s="68"/>
      <c r="M35" s="68"/>
      <c r="N35" s="68"/>
      <c r="O35" s="50"/>
      <c r="P35" s="55"/>
      <c r="Q35" s="42"/>
      <c r="R35" s="42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69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356"/>
      <c r="BA35" s="32"/>
      <c r="BB35" s="32"/>
      <c r="BC35" s="32"/>
      <c r="BD35" s="32"/>
      <c r="BE35" s="383">
        <v>0</v>
      </c>
      <c r="BF35" s="32">
        <v>88</v>
      </c>
      <c r="BG35" s="32">
        <v>493</v>
      </c>
      <c r="BH35" s="32">
        <f t="shared" ref="BH35:BH66" si="4">SUM(C35:AZ35)</f>
        <v>0</v>
      </c>
      <c r="BI35" s="106">
        <f t="shared" ref="BI35:BI58" si="5">SUM(BA35:BH35)</f>
        <v>581</v>
      </c>
      <c r="BJ35" s="81"/>
      <c r="BK35" s="81">
        <v>41</v>
      </c>
      <c r="BM35" s="71">
        <v>53</v>
      </c>
    </row>
    <row r="36" spans="1:65" s="71" customFormat="1" ht="15.75" x14ac:dyDescent="0.25">
      <c r="A36" s="36" t="s">
        <v>101</v>
      </c>
      <c r="B36" s="260" t="s">
        <v>100</v>
      </c>
      <c r="C36" s="402">
        <f t="shared" si="3"/>
        <v>42</v>
      </c>
      <c r="D36" s="224"/>
      <c r="E36" s="360"/>
      <c r="F36" s="94"/>
      <c r="G36" s="68"/>
      <c r="H36" s="68"/>
      <c r="I36" s="68"/>
      <c r="J36" s="68"/>
      <c r="K36" s="68"/>
      <c r="L36" s="68"/>
      <c r="M36" s="68"/>
      <c r="N36" s="68"/>
      <c r="O36" s="50"/>
      <c r="P36" s="55"/>
      <c r="Q36" s="42"/>
      <c r="R36" s="42"/>
      <c r="S36" s="53">
        <v>21</v>
      </c>
      <c r="T36" s="53">
        <v>58</v>
      </c>
      <c r="U36" s="53"/>
      <c r="V36" s="53">
        <v>21</v>
      </c>
      <c r="W36" s="53"/>
      <c r="X36" s="53"/>
      <c r="Y36" s="53"/>
      <c r="Z36" s="53"/>
      <c r="AA36" s="53"/>
      <c r="AB36" s="53"/>
      <c r="AC36" s="69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356"/>
      <c r="BA36" s="32"/>
      <c r="BB36" s="32"/>
      <c r="BC36" s="32"/>
      <c r="BD36" s="32">
        <v>2465</v>
      </c>
      <c r="BE36" s="383">
        <v>5131</v>
      </c>
      <c r="BF36" s="32">
        <v>10622</v>
      </c>
      <c r="BG36" s="32">
        <v>5114</v>
      </c>
      <c r="BH36" s="32">
        <f t="shared" si="4"/>
        <v>142</v>
      </c>
      <c r="BI36" s="106">
        <f t="shared" si="5"/>
        <v>23474</v>
      </c>
      <c r="BJ36" s="81"/>
      <c r="BK36" s="81">
        <v>33</v>
      </c>
      <c r="BL36" s="71">
        <v>2</v>
      </c>
      <c r="BM36" s="71">
        <v>21</v>
      </c>
    </row>
    <row r="37" spans="1:65" s="71" customFormat="1" ht="15.75" x14ac:dyDescent="0.25">
      <c r="A37" s="36" t="s">
        <v>129</v>
      </c>
      <c r="B37" s="53" t="s">
        <v>130</v>
      </c>
      <c r="C37" s="402">
        <f t="shared" si="3"/>
        <v>0</v>
      </c>
      <c r="D37" s="224"/>
      <c r="E37" s="360"/>
      <c r="F37" s="94"/>
      <c r="G37" s="68"/>
      <c r="H37" s="68"/>
      <c r="I37" s="68"/>
      <c r="J37" s="68"/>
      <c r="K37" s="68"/>
      <c r="L37" s="68"/>
      <c r="M37" s="68"/>
      <c r="N37" s="68"/>
      <c r="O37" s="50"/>
      <c r="P37" s="55"/>
      <c r="Q37" s="42"/>
      <c r="R37" s="42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69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356"/>
      <c r="BA37" s="32"/>
      <c r="BB37" s="32"/>
      <c r="BC37" s="32"/>
      <c r="BD37" s="32"/>
      <c r="BE37" s="383">
        <v>0</v>
      </c>
      <c r="BF37" s="32">
        <v>302</v>
      </c>
      <c r="BG37" s="32">
        <v>164</v>
      </c>
      <c r="BH37" s="32">
        <f t="shared" si="4"/>
        <v>0</v>
      </c>
      <c r="BI37" s="106">
        <f t="shared" si="5"/>
        <v>466</v>
      </c>
      <c r="BJ37" s="81"/>
      <c r="BK37" s="81">
        <v>16</v>
      </c>
      <c r="BM37" s="71">
        <v>8</v>
      </c>
    </row>
    <row r="38" spans="1:65" s="71" customFormat="1" ht="15.75" x14ac:dyDescent="0.25">
      <c r="A38" s="31" t="s">
        <v>107</v>
      </c>
      <c r="B38" s="53" t="s">
        <v>106</v>
      </c>
      <c r="C38" s="402">
        <f t="shared" si="3"/>
        <v>0</v>
      </c>
      <c r="D38" s="224"/>
      <c r="E38" s="360"/>
      <c r="F38" s="94"/>
      <c r="G38" s="68"/>
      <c r="H38" s="68"/>
      <c r="I38" s="68"/>
      <c r="J38" s="68"/>
      <c r="K38" s="68"/>
      <c r="L38" s="68"/>
      <c r="M38" s="68"/>
      <c r="N38" s="68"/>
      <c r="O38" s="50"/>
      <c r="P38" s="55"/>
      <c r="Q38" s="42"/>
      <c r="R38" s="42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69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356"/>
      <c r="BA38" s="32"/>
      <c r="BB38" s="32"/>
      <c r="BC38" s="32"/>
      <c r="BD38" s="32"/>
      <c r="BE38" s="383">
        <v>646</v>
      </c>
      <c r="BF38" s="32">
        <v>304</v>
      </c>
      <c r="BG38" s="32">
        <v>225</v>
      </c>
      <c r="BH38" s="32">
        <f t="shared" si="4"/>
        <v>0</v>
      </c>
      <c r="BI38" s="106">
        <f t="shared" si="5"/>
        <v>1175</v>
      </c>
      <c r="BJ38" s="81"/>
      <c r="BK38" s="81">
        <v>35</v>
      </c>
      <c r="BM38" s="71">
        <v>18</v>
      </c>
    </row>
    <row r="39" spans="1:65" s="71" customFormat="1" ht="15.75" x14ac:dyDescent="0.25">
      <c r="A39" s="31" t="s">
        <v>109</v>
      </c>
      <c r="B39" s="53" t="s">
        <v>110</v>
      </c>
      <c r="C39" s="402">
        <f t="shared" si="3"/>
        <v>45</v>
      </c>
      <c r="D39" s="224"/>
      <c r="E39" s="360"/>
      <c r="F39" s="94"/>
      <c r="G39" s="68"/>
      <c r="H39" s="68"/>
      <c r="I39" s="68"/>
      <c r="J39" s="68"/>
      <c r="K39" s="68"/>
      <c r="L39" s="68"/>
      <c r="M39" s="68"/>
      <c r="N39" s="68"/>
      <c r="O39" s="50"/>
      <c r="P39" s="55"/>
      <c r="Q39" s="42"/>
      <c r="R39" s="42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69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356"/>
      <c r="BA39" s="32"/>
      <c r="BB39" s="32"/>
      <c r="BC39" s="32"/>
      <c r="BD39" s="32"/>
      <c r="BE39" s="383">
        <v>1264</v>
      </c>
      <c r="BF39" s="32">
        <v>1711</v>
      </c>
      <c r="BG39" s="32">
        <v>920</v>
      </c>
      <c r="BH39" s="32">
        <f t="shared" si="4"/>
        <v>45</v>
      </c>
      <c r="BI39" s="106">
        <f t="shared" si="5"/>
        <v>3940</v>
      </c>
      <c r="BJ39" s="81"/>
      <c r="BK39" s="81">
        <v>45</v>
      </c>
      <c r="BL39" s="71">
        <v>1</v>
      </c>
      <c r="BM39" s="71">
        <v>45</v>
      </c>
    </row>
    <row r="40" spans="1:65" s="71" customFormat="1" ht="15.75" x14ac:dyDescent="0.25">
      <c r="A40" s="31" t="s">
        <v>114</v>
      </c>
      <c r="B40" s="53" t="s">
        <v>115</v>
      </c>
      <c r="C40" s="402">
        <f t="shared" si="3"/>
        <v>0</v>
      </c>
      <c r="D40" s="224"/>
      <c r="E40" s="360"/>
      <c r="F40" s="94"/>
      <c r="G40" s="68"/>
      <c r="H40" s="68"/>
      <c r="I40" s="68"/>
      <c r="J40" s="68"/>
      <c r="K40" s="68"/>
      <c r="L40" s="68"/>
      <c r="M40" s="68"/>
      <c r="N40" s="68"/>
      <c r="O40" s="50"/>
      <c r="P40" s="55"/>
      <c r="Q40" s="42"/>
      <c r="R40" s="42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69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356"/>
      <c r="BA40" s="32"/>
      <c r="BB40" s="32"/>
      <c r="BC40" s="32"/>
      <c r="BD40" s="32"/>
      <c r="BE40" s="383">
        <v>727</v>
      </c>
      <c r="BF40" s="32">
        <v>806</v>
      </c>
      <c r="BG40" s="32">
        <v>398</v>
      </c>
      <c r="BH40" s="32">
        <f t="shared" si="4"/>
        <v>0</v>
      </c>
      <c r="BI40" s="106">
        <f t="shared" si="5"/>
        <v>1931</v>
      </c>
      <c r="BJ40" s="81"/>
      <c r="BK40" s="81">
        <v>42</v>
      </c>
      <c r="BM40" s="71">
        <v>48</v>
      </c>
    </row>
    <row r="41" spans="1:65" s="71" customFormat="1" ht="15.75" x14ac:dyDescent="0.25">
      <c r="A41" s="31" t="s">
        <v>153</v>
      </c>
      <c r="B41" s="53" t="s">
        <v>184</v>
      </c>
      <c r="C41" s="402">
        <f t="shared" si="3"/>
        <v>0</v>
      </c>
      <c r="D41" s="224"/>
      <c r="E41" s="360"/>
      <c r="F41" s="94"/>
      <c r="G41" s="68"/>
      <c r="H41" s="68"/>
      <c r="I41" s="68"/>
      <c r="J41" s="68"/>
      <c r="K41" s="68"/>
      <c r="L41" s="68"/>
      <c r="M41" s="68"/>
      <c r="N41" s="68"/>
      <c r="O41" s="50"/>
      <c r="P41" s="55"/>
      <c r="Q41" s="42"/>
      <c r="R41" s="42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69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356"/>
      <c r="BA41" s="32"/>
      <c r="BB41" s="32"/>
      <c r="BC41" s="32"/>
      <c r="BD41" s="32"/>
      <c r="BE41" s="383">
        <v>0</v>
      </c>
      <c r="BF41" s="32">
        <v>511</v>
      </c>
      <c r="BG41" s="32">
        <v>40</v>
      </c>
      <c r="BH41" s="32">
        <f t="shared" si="4"/>
        <v>0</v>
      </c>
      <c r="BI41" s="106">
        <f t="shared" si="5"/>
        <v>551</v>
      </c>
      <c r="BJ41" s="81"/>
      <c r="BK41" s="81">
        <v>23</v>
      </c>
      <c r="BM41" s="71">
        <v>13</v>
      </c>
    </row>
    <row r="42" spans="1:65" s="71" customFormat="1" ht="14.25" customHeight="1" x14ac:dyDescent="0.25">
      <c r="A42" s="31" t="s">
        <v>131</v>
      </c>
      <c r="B42" s="259" t="s">
        <v>140</v>
      </c>
      <c r="C42" s="402">
        <f t="shared" si="3"/>
        <v>0</v>
      </c>
      <c r="D42" s="222"/>
      <c r="E42" s="361"/>
      <c r="F42" s="94"/>
      <c r="G42" s="82"/>
      <c r="H42" s="82"/>
      <c r="I42" s="82"/>
      <c r="J42" s="82"/>
      <c r="K42" s="82"/>
      <c r="L42" s="82"/>
      <c r="M42" s="82"/>
      <c r="N42" s="82"/>
      <c r="O42" s="50"/>
      <c r="P42" s="55"/>
      <c r="Q42" s="42"/>
      <c r="R42" s="42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68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357"/>
      <c r="BA42" s="32"/>
      <c r="BB42" s="32"/>
      <c r="BC42" s="32"/>
      <c r="BD42" s="32"/>
      <c r="BE42" s="383">
        <v>0</v>
      </c>
      <c r="BF42" s="32">
        <v>501</v>
      </c>
      <c r="BG42" s="32">
        <v>1686</v>
      </c>
      <c r="BH42" s="32">
        <f t="shared" si="4"/>
        <v>0</v>
      </c>
      <c r="BI42" s="106">
        <f t="shared" si="5"/>
        <v>2187</v>
      </c>
      <c r="BJ42" s="81"/>
      <c r="BK42" s="81">
        <v>38</v>
      </c>
      <c r="BM42" s="71">
        <v>34</v>
      </c>
    </row>
    <row r="43" spans="1:65" s="71" customFormat="1" ht="15.75" x14ac:dyDescent="0.25">
      <c r="A43" s="36" t="s">
        <v>133</v>
      </c>
      <c r="B43" s="53" t="s">
        <v>134</v>
      </c>
      <c r="C43" s="402">
        <f t="shared" si="3"/>
        <v>26</v>
      </c>
      <c r="D43" s="224"/>
      <c r="E43" s="360"/>
      <c r="F43" s="94"/>
      <c r="G43" s="68"/>
      <c r="H43" s="68"/>
      <c r="I43" s="68"/>
      <c r="J43" s="68"/>
      <c r="K43" s="68"/>
      <c r="L43" s="68"/>
      <c r="M43" s="68"/>
      <c r="N43" s="68"/>
      <c r="O43" s="50"/>
      <c r="P43" s="55"/>
      <c r="Q43" s="42"/>
      <c r="R43" s="42">
        <v>152</v>
      </c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69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356"/>
      <c r="BA43" s="32"/>
      <c r="BB43" s="32"/>
      <c r="BC43" s="32"/>
      <c r="BD43" s="32"/>
      <c r="BE43" s="383">
        <v>10</v>
      </c>
      <c r="BF43" s="32">
        <v>440</v>
      </c>
      <c r="BG43" s="32">
        <v>1447</v>
      </c>
      <c r="BH43" s="32">
        <f t="shared" si="4"/>
        <v>178</v>
      </c>
      <c r="BI43" s="106">
        <f t="shared" si="5"/>
        <v>2075</v>
      </c>
      <c r="BJ43" s="81"/>
      <c r="BK43" s="81">
        <v>2</v>
      </c>
      <c r="BL43" s="71">
        <v>2</v>
      </c>
      <c r="BM43" s="71">
        <v>13</v>
      </c>
    </row>
    <row r="44" spans="1:65" s="71" customFormat="1" ht="15.75" x14ac:dyDescent="0.25">
      <c r="A44" s="36" t="s">
        <v>166</v>
      </c>
      <c r="B44" s="53" t="s">
        <v>167</v>
      </c>
      <c r="C44" s="402">
        <f t="shared" si="3"/>
        <v>0</v>
      </c>
      <c r="D44" s="224"/>
      <c r="E44" s="360"/>
      <c r="F44" s="94"/>
      <c r="G44" s="68"/>
      <c r="H44" s="68"/>
      <c r="I44" s="68"/>
      <c r="J44" s="68"/>
      <c r="K44" s="68"/>
      <c r="L44" s="68"/>
      <c r="M44" s="68"/>
      <c r="N44" s="68"/>
      <c r="O44" s="50"/>
      <c r="P44" s="55"/>
      <c r="Q44" s="42"/>
      <c r="R44" s="42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69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356"/>
      <c r="BA44" s="32"/>
      <c r="BB44" s="32"/>
      <c r="BC44" s="32"/>
      <c r="BD44" s="32"/>
      <c r="BE44" s="383"/>
      <c r="BF44" s="32">
        <v>1089</v>
      </c>
      <c r="BG44" s="32">
        <v>485</v>
      </c>
      <c r="BH44" s="32">
        <f t="shared" si="4"/>
        <v>0</v>
      </c>
      <c r="BI44" s="106">
        <f t="shared" si="5"/>
        <v>1574</v>
      </c>
      <c r="BJ44" s="81"/>
      <c r="BK44" s="81">
        <v>25</v>
      </c>
      <c r="BM44" s="71">
        <v>19</v>
      </c>
    </row>
    <row r="45" spans="1:65" s="71" customFormat="1" ht="15.75" x14ac:dyDescent="0.25">
      <c r="A45" s="36" t="s">
        <v>149</v>
      </c>
      <c r="B45" s="260" t="s">
        <v>197</v>
      </c>
      <c r="C45" s="402">
        <f t="shared" si="3"/>
        <v>206</v>
      </c>
      <c r="D45" s="224"/>
      <c r="E45" s="360"/>
      <c r="F45" s="94"/>
      <c r="G45" s="68"/>
      <c r="H45" s="68"/>
      <c r="I45" s="68"/>
      <c r="J45" s="68"/>
      <c r="K45" s="68"/>
      <c r="L45" s="68"/>
      <c r="M45" s="68"/>
      <c r="N45" s="68"/>
      <c r="O45" s="50"/>
      <c r="P45" s="55"/>
      <c r="Q45" s="42"/>
      <c r="R45" s="42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69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356"/>
      <c r="BA45" s="32"/>
      <c r="BB45" s="32"/>
      <c r="BC45" s="32"/>
      <c r="BD45" s="32"/>
      <c r="BE45" s="383"/>
      <c r="BF45" s="32">
        <v>7160</v>
      </c>
      <c r="BG45" s="32">
        <v>3738</v>
      </c>
      <c r="BH45" s="32">
        <f t="shared" si="4"/>
        <v>206</v>
      </c>
      <c r="BI45" s="106">
        <f t="shared" si="5"/>
        <v>11104</v>
      </c>
      <c r="BJ45" s="81"/>
      <c r="BK45" s="81">
        <v>87</v>
      </c>
      <c r="BL45" s="71">
        <v>2</v>
      </c>
      <c r="BM45" s="71">
        <v>103</v>
      </c>
    </row>
    <row r="46" spans="1:65" s="71" customFormat="1" ht="14.25" customHeight="1" x14ac:dyDescent="0.25">
      <c r="A46" s="36" t="s">
        <v>146</v>
      </c>
      <c r="B46" s="61" t="s">
        <v>183</v>
      </c>
      <c r="C46" s="402">
        <f t="shared" si="3"/>
        <v>0</v>
      </c>
      <c r="D46" s="222"/>
      <c r="E46" s="361"/>
      <c r="F46" s="94"/>
      <c r="G46" s="82"/>
      <c r="H46" s="82"/>
      <c r="I46" s="82"/>
      <c r="J46" s="82"/>
      <c r="K46" s="82"/>
      <c r="L46" s="82"/>
      <c r="M46" s="82"/>
      <c r="N46" s="82"/>
      <c r="O46" s="50"/>
      <c r="P46" s="55"/>
      <c r="Q46" s="42"/>
      <c r="R46" s="42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68"/>
      <c r="AD46" s="47"/>
      <c r="AE46" s="68"/>
      <c r="AF46" s="68"/>
      <c r="AG46" s="68"/>
      <c r="AH46" s="68"/>
      <c r="AI46" s="68"/>
      <c r="AJ46" s="47"/>
      <c r="AK46" s="47"/>
      <c r="AL46" s="47"/>
      <c r="AM46" s="47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357"/>
      <c r="BA46" s="32"/>
      <c r="BB46" s="32"/>
      <c r="BC46" s="32"/>
      <c r="BD46" s="32"/>
      <c r="BE46" s="383"/>
      <c r="BF46" s="32">
        <v>1688</v>
      </c>
      <c r="BG46" s="32">
        <v>444</v>
      </c>
      <c r="BH46" s="32">
        <f t="shared" si="4"/>
        <v>0</v>
      </c>
      <c r="BI46" s="106">
        <f t="shared" si="5"/>
        <v>2132</v>
      </c>
      <c r="BJ46" s="81"/>
      <c r="BK46" s="81">
        <v>18</v>
      </c>
      <c r="BM46" s="71">
        <v>8</v>
      </c>
    </row>
    <row r="47" spans="1:65" s="71" customFormat="1" ht="14.25" customHeight="1" x14ac:dyDescent="0.25">
      <c r="A47" s="36" t="s">
        <v>148</v>
      </c>
      <c r="B47" s="61" t="s">
        <v>147</v>
      </c>
      <c r="C47" s="402">
        <f t="shared" si="3"/>
        <v>0</v>
      </c>
      <c r="D47" s="222"/>
      <c r="E47" s="361"/>
      <c r="F47" s="94"/>
      <c r="G47" s="82"/>
      <c r="H47" s="82"/>
      <c r="I47" s="82"/>
      <c r="J47" s="82"/>
      <c r="K47" s="82"/>
      <c r="L47" s="82"/>
      <c r="M47" s="82"/>
      <c r="N47" s="82"/>
      <c r="O47" s="50"/>
      <c r="P47" s="55"/>
      <c r="Q47" s="42"/>
      <c r="R47" s="42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68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357"/>
      <c r="BA47" s="32"/>
      <c r="BB47" s="32"/>
      <c r="BC47" s="32"/>
      <c r="BD47" s="32"/>
      <c r="BE47" s="383"/>
      <c r="BF47" s="32">
        <v>210</v>
      </c>
      <c r="BG47" s="32">
        <v>152</v>
      </c>
      <c r="BH47" s="32">
        <f t="shared" si="4"/>
        <v>0</v>
      </c>
      <c r="BI47" s="106">
        <f t="shared" si="5"/>
        <v>362</v>
      </c>
      <c r="BJ47" s="81"/>
      <c r="BK47" s="81">
        <v>38</v>
      </c>
      <c r="BM47" s="71">
        <v>23</v>
      </c>
    </row>
    <row r="48" spans="1:65" s="71" customFormat="1" ht="14.25" customHeight="1" x14ac:dyDescent="0.25">
      <c r="A48" s="36" t="s">
        <v>150</v>
      </c>
      <c r="B48" s="305" t="s">
        <v>196</v>
      </c>
      <c r="C48" s="402">
        <f t="shared" si="3"/>
        <v>38</v>
      </c>
      <c r="D48" s="222"/>
      <c r="E48" s="361"/>
      <c r="F48" s="94"/>
      <c r="G48" s="94"/>
      <c r="H48" s="94"/>
      <c r="I48" s="94"/>
      <c r="J48" s="94"/>
      <c r="K48" s="94"/>
      <c r="L48" s="94"/>
      <c r="M48" s="94"/>
      <c r="N48" s="94"/>
      <c r="O48" s="50"/>
      <c r="P48" s="55"/>
      <c r="Q48" s="42"/>
      <c r="R48" s="42"/>
      <c r="S48" s="50"/>
      <c r="T48" s="50"/>
      <c r="U48" s="50"/>
      <c r="V48" s="50">
        <v>19</v>
      </c>
      <c r="W48" s="50"/>
      <c r="X48" s="50"/>
      <c r="Y48" s="50"/>
      <c r="Z48" s="50"/>
      <c r="AA48" s="50"/>
      <c r="AB48" s="50"/>
      <c r="AC48" s="68"/>
      <c r="AD48" s="68"/>
      <c r="AE48" s="68"/>
      <c r="AF48" s="68"/>
      <c r="AG48" s="68"/>
      <c r="AH48" s="68"/>
      <c r="AI48" s="68"/>
      <c r="AJ48" s="47"/>
      <c r="AK48" s="47"/>
      <c r="AL48" s="47"/>
      <c r="AM48" s="47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357"/>
      <c r="BA48" s="32"/>
      <c r="BB48" s="32"/>
      <c r="BC48" s="32"/>
      <c r="BD48" s="32"/>
      <c r="BE48" s="383"/>
      <c r="BF48" s="32">
        <v>4977</v>
      </c>
      <c r="BG48" s="32">
        <v>9030</v>
      </c>
      <c r="BH48" s="32">
        <f t="shared" si="4"/>
        <v>57</v>
      </c>
      <c r="BI48" s="106">
        <f t="shared" si="5"/>
        <v>14064</v>
      </c>
      <c r="BJ48" s="81"/>
      <c r="BK48" s="81">
        <v>18</v>
      </c>
      <c r="BL48" s="71">
        <v>2</v>
      </c>
      <c r="BM48" s="71">
        <v>19</v>
      </c>
    </row>
    <row r="49" spans="1:65" s="71" customFormat="1" ht="14.25" customHeight="1" x14ac:dyDescent="0.25">
      <c r="A49" s="36" t="s">
        <v>157</v>
      </c>
      <c r="B49" s="70" t="s">
        <v>158</v>
      </c>
      <c r="C49" s="402">
        <f t="shared" si="3"/>
        <v>0</v>
      </c>
      <c r="D49" s="222"/>
      <c r="E49" s="361"/>
      <c r="F49" s="94"/>
      <c r="G49" s="94"/>
      <c r="H49" s="94"/>
      <c r="I49" s="94"/>
      <c r="J49" s="94"/>
      <c r="K49" s="94"/>
      <c r="L49" s="94"/>
      <c r="M49" s="94"/>
      <c r="N49" s="94"/>
      <c r="O49" s="50"/>
      <c r="P49" s="55"/>
      <c r="Q49" s="42"/>
      <c r="R49" s="42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68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357"/>
      <c r="BA49" s="32"/>
      <c r="BB49" s="32"/>
      <c r="BC49" s="32"/>
      <c r="BD49" s="32"/>
      <c r="BE49" s="383"/>
      <c r="BF49" s="32">
        <v>456</v>
      </c>
      <c r="BG49" s="32">
        <v>40</v>
      </c>
      <c r="BH49" s="32">
        <f t="shared" si="4"/>
        <v>0</v>
      </c>
      <c r="BI49" s="106">
        <f t="shared" si="5"/>
        <v>496</v>
      </c>
      <c r="BJ49" s="81"/>
      <c r="BK49" s="81">
        <v>23</v>
      </c>
      <c r="BM49" s="71">
        <v>13</v>
      </c>
    </row>
    <row r="50" spans="1:65" s="71" customFormat="1" ht="14.25" customHeight="1" x14ac:dyDescent="0.25">
      <c r="A50" s="36" t="s">
        <v>177</v>
      </c>
      <c r="B50" s="70" t="s">
        <v>185</v>
      </c>
      <c r="C50" s="402">
        <f t="shared" si="3"/>
        <v>0</v>
      </c>
      <c r="D50" s="222"/>
      <c r="E50" s="361"/>
      <c r="F50" s="94"/>
      <c r="G50" s="94"/>
      <c r="H50" s="94"/>
      <c r="I50" s="94"/>
      <c r="J50" s="94"/>
      <c r="K50" s="94"/>
      <c r="L50" s="94"/>
      <c r="M50" s="94"/>
      <c r="N50" s="94"/>
      <c r="O50" s="50"/>
      <c r="P50" s="55"/>
      <c r="Q50" s="42"/>
      <c r="R50" s="42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68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357"/>
      <c r="BA50" s="32"/>
      <c r="BB50" s="32"/>
      <c r="BC50" s="32"/>
      <c r="BD50" s="32"/>
      <c r="BE50" s="383"/>
      <c r="BF50" s="32">
        <v>608</v>
      </c>
      <c r="BG50" s="32">
        <v>87</v>
      </c>
      <c r="BH50" s="32">
        <f t="shared" si="4"/>
        <v>0</v>
      </c>
      <c r="BI50" s="106">
        <f t="shared" si="5"/>
        <v>695</v>
      </c>
      <c r="BJ50" s="81"/>
      <c r="BK50" s="81">
        <v>23</v>
      </c>
      <c r="BM50" s="71">
        <v>17</v>
      </c>
    </row>
    <row r="51" spans="1:65" s="71" customFormat="1" ht="14.25" customHeight="1" x14ac:dyDescent="0.25">
      <c r="A51" s="36" t="s">
        <v>178</v>
      </c>
      <c r="B51" s="70" t="s">
        <v>186</v>
      </c>
      <c r="C51" s="402">
        <f t="shared" si="3"/>
        <v>0</v>
      </c>
      <c r="D51" s="222"/>
      <c r="E51" s="361"/>
      <c r="F51" s="94"/>
      <c r="G51" s="94"/>
      <c r="H51" s="94"/>
      <c r="I51" s="94"/>
      <c r="J51" s="94"/>
      <c r="K51" s="94"/>
      <c r="L51" s="94"/>
      <c r="M51" s="94"/>
      <c r="N51" s="94"/>
      <c r="O51" s="50"/>
      <c r="P51" s="55"/>
      <c r="Q51" s="42"/>
      <c r="R51" s="42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68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357"/>
      <c r="BA51" s="32"/>
      <c r="BB51" s="32"/>
      <c r="BC51" s="32"/>
      <c r="BD51" s="32"/>
      <c r="BE51" s="383"/>
      <c r="BF51" s="32">
        <v>57</v>
      </c>
      <c r="BG51" s="32">
        <v>0</v>
      </c>
      <c r="BH51" s="32">
        <f t="shared" si="4"/>
        <v>0</v>
      </c>
      <c r="BI51" s="106">
        <f t="shared" si="5"/>
        <v>57</v>
      </c>
      <c r="BJ51" s="81"/>
      <c r="BK51" s="81">
        <v>19</v>
      </c>
      <c r="BM51" s="71">
        <v>21</v>
      </c>
    </row>
    <row r="52" spans="1:65" s="71" customFormat="1" ht="14.25" customHeight="1" x14ac:dyDescent="0.25">
      <c r="A52" s="36" t="s">
        <v>181</v>
      </c>
      <c r="B52" s="70" t="s">
        <v>187</v>
      </c>
      <c r="C52" s="402">
        <f t="shared" si="3"/>
        <v>0</v>
      </c>
      <c r="D52" s="222"/>
      <c r="E52" s="361"/>
      <c r="F52" s="94"/>
      <c r="G52" s="94"/>
      <c r="H52" s="94"/>
      <c r="I52" s="94"/>
      <c r="J52" s="94"/>
      <c r="K52" s="94"/>
      <c r="L52" s="94"/>
      <c r="M52" s="94"/>
      <c r="N52" s="94"/>
      <c r="O52" s="50"/>
      <c r="P52" s="55"/>
      <c r="Q52" s="42"/>
      <c r="R52" s="42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68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357"/>
      <c r="BA52" s="32"/>
      <c r="BB52" s="32"/>
      <c r="BC52" s="32"/>
      <c r="BD52" s="32"/>
      <c r="BE52" s="383"/>
      <c r="BF52" s="32">
        <v>629</v>
      </c>
      <c r="BG52" s="32">
        <v>75</v>
      </c>
      <c r="BH52" s="32">
        <f t="shared" si="4"/>
        <v>0</v>
      </c>
      <c r="BI52" s="106">
        <f t="shared" si="5"/>
        <v>704</v>
      </c>
      <c r="BJ52" s="81"/>
      <c r="BK52" s="81">
        <v>18</v>
      </c>
      <c r="BM52" s="71">
        <v>13</v>
      </c>
    </row>
    <row r="53" spans="1:65" s="71" customFormat="1" ht="14.25" customHeight="1" x14ac:dyDescent="0.25">
      <c r="A53" s="397" t="s">
        <v>192</v>
      </c>
      <c r="B53" s="50" t="s">
        <v>194</v>
      </c>
      <c r="C53" s="402">
        <f t="shared" si="3"/>
        <v>0</v>
      </c>
      <c r="D53" s="222"/>
      <c r="E53" s="361"/>
      <c r="F53" s="94"/>
      <c r="G53" s="94"/>
      <c r="H53" s="94"/>
      <c r="I53" s="94"/>
      <c r="J53" s="94"/>
      <c r="K53" s="94"/>
      <c r="L53" s="94"/>
      <c r="M53" s="94"/>
      <c r="N53" s="94"/>
      <c r="O53" s="50"/>
      <c r="P53" s="55"/>
      <c r="Q53" s="42"/>
      <c r="R53" s="42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68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357"/>
      <c r="BA53" s="32"/>
      <c r="BB53" s="32"/>
      <c r="BC53" s="32"/>
      <c r="BD53" s="32"/>
      <c r="BE53" s="383"/>
      <c r="BF53" s="32">
        <v>450</v>
      </c>
      <c r="BG53" s="32">
        <v>70</v>
      </c>
      <c r="BH53" s="32">
        <f t="shared" si="4"/>
        <v>0</v>
      </c>
      <c r="BI53" s="106">
        <f t="shared" si="5"/>
        <v>520</v>
      </c>
      <c r="BJ53" s="81"/>
      <c r="BK53" s="81">
        <v>35</v>
      </c>
      <c r="BM53" s="71">
        <v>42</v>
      </c>
    </row>
    <row r="54" spans="1:65" s="71" customFormat="1" ht="14.25" customHeight="1" x14ac:dyDescent="0.25">
      <c r="A54" s="397" t="s">
        <v>193</v>
      </c>
      <c r="B54" s="50" t="s">
        <v>195</v>
      </c>
      <c r="C54" s="402">
        <f t="shared" si="3"/>
        <v>0</v>
      </c>
      <c r="D54" s="222"/>
      <c r="E54" s="361"/>
      <c r="F54" s="94"/>
      <c r="G54" s="94"/>
      <c r="H54" s="94"/>
      <c r="I54" s="94"/>
      <c r="J54" s="94"/>
      <c r="K54" s="94"/>
      <c r="L54" s="94"/>
      <c r="M54" s="94"/>
      <c r="N54" s="94"/>
      <c r="O54" s="50"/>
      <c r="P54" s="55"/>
      <c r="Q54" s="42"/>
      <c r="R54" s="42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68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357"/>
      <c r="BA54" s="32"/>
      <c r="BB54" s="32"/>
      <c r="BC54" s="32"/>
      <c r="BD54" s="32"/>
      <c r="BE54" s="383"/>
      <c r="BF54" s="32">
        <v>174</v>
      </c>
      <c r="BG54" s="32">
        <v>295</v>
      </c>
      <c r="BH54" s="32">
        <f t="shared" si="4"/>
        <v>0</v>
      </c>
      <c r="BI54" s="106">
        <f t="shared" si="5"/>
        <v>469</v>
      </c>
      <c r="BJ54" s="81"/>
      <c r="BK54" s="81">
        <v>25</v>
      </c>
      <c r="BM54" s="71">
        <v>19</v>
      </c>
    </row>
    <row r="55" spans="1:65" s="71" customFormat="1" ht="14.25" customHeight="1" x14ac:dyDescent="0.25">
      <c r="A55" s="397" t="s">
        <v>201</v>
      </c>
      <c r="B55" s="50" t="s">
        <v>202</v>
      </c>
      <c r="C55" s="402">
        <f t="shared" si="3"/>
        <v>3</v>
      </c>
      <c r="D55" s="222"/>
      <c r="E55" s="361"/>
      <c r="F55" s="94"/>
      <c r="G55" s="94"/>
      <c r="H55" s="94"/>
      <c r="I55" s="94"/>
      <c r="J55" s="94"/>
      <c r="K55" s="94"/>
      <c r="L55" s="94"/>
      <c r="M55" s="94"/>
      <c r="N55" s="94"/>
      <c r="O55" s="50"/>
      <c r="P55" s="55"/>
      <c r="Q55" s="42"/>
      <c r="R55" s="42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68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357"/>
      <c r="BA55" s="32"/>
      <c r="BB55" s="32"/>
      <c r="BC55" s="32"/>
      <c r="BD55" s="32"/>
      <c r="BE55" s="383"/>
      <c r="BF55" s="32">
        <v>277</v>
      </c>
      <c r="BG55" s="32">
        <v>471</v>
      </c>
      <c r="BH55" s="32">
        <f t="shared" si="4"/>
        <v>3</v>
      </c>
      <c r="BI55" s="106">
        <f t="shared" si="5"/>
        <v>751</v>
      </c>
      <c r="BJ55" s="81"/>
      <c r="BK55" s="81">
        <v>14</v>
      </c>
      <c r="BL55" s="71">
        <v>1</v>
      </c>
      <c r="BM55" s="71">
        <v>3</v>
      </c>
    </row>
    <row r="56" spans="1:65" s="71" customFormat="1" ht="14.25" customHeight="1" x14ac:dyDescent="0.25">
      <c r="A56" s="42" t="s">
        <v>204</v>
      </c>
      <c r="B56" s="50" t="s">
        <v>208</v>
      </c>
      <c r="C56" s="402">
        <f t="shared" si="3"/>
        <v>0</v>
      </c>
      <c r="D56" s="222"/>
      <c r="E56" s="361"/>
      <c r="F56" s="94"/>
      <c r="G56" s="94"/>
      <c r="H56" s="94"/>
      <c r="I56" s="94"/>
      <c r="J56" s="94"/>
      <c r="K56" s="94"/>
      <c r="L56" s="94"/>
      <c r="M56" s="94"/>
      <c r="N56" s="94"/>
      <c r="O56" s="50"/>
      <c r="P56" s="55"/>
      <c r="Q56" s="42"/>
      <c r="R56" s="42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68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357"/>
      <c r="BA56" s="32"/>
      <c r="BB56" s="32"/>
      <c r="BC56" s="32"/>
      <c r="BD56" s="32"/>
      <c r="BE56" s="383"/>
      <c r="BF56" s="32">
        <v>26</v>
      </c>
      <c r="BG56" s="32">
        <v>0</v>
      </c>
      <c r="BH56" s="32">
        <f t="shared" si="4"/>
        <v>0</v>
      </c>
      <c r="BI56" s="106">
        <f t="shared" si="5"/>
        <v>26</v>
      </c>
      <c r="BJ56" s="81"/>
      <c r="BK56" s="81">
        <v>18</v>
      </c>
      <c r="BM56" s="71">
        <v>13</v>
      </c>
    </row>
    <row r="57" spans="1:65" s="71" customFormat="1" ht="14.25" customHeight="1" x14ac:dyDescent="0.25">
      <c r="A57" s="77" t="s">
        <v>205</v>
      </c>
      <c r="B57" s="189" t="s">
        <v>209</v>
      </c>
      <c r="C57" s="402">
        <f t="shared" si="3"/>
        <v>34</v>
      </c>
      <c r="D57" s="222"/>
      <c r="E57" s="361"/>
      <c r="F57" s="94"/>
      <c r="G57" s="94"/>
      <c r="H57" s="94"/>
      <c r="I57" s="94"/>
      <c r="J57" s="94"/>
      <c r="K57" s="94"/>
      <c r="L57" s="94"/>
      <c r="M57" s="94"/>
      <c r="N57" s="94"/>
      <c r="O57" s="50"/>
      <c r="P57" s="55"/>
      <c r="Q57" s="42"/>
      <c r="R57" s="42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68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357"/>
      <c r="BA57" s="32"/>
      <c r="BB57" s="32"/>
      <c r="BC57" s="32"/>
      <c r="BD57" s="32"/>
      <c r="BE57" s="383"/>
      <c r="BF57" s="32">
        <v>94</v>
      </c>
      <c r="BG57" s="32">
        <v>1608</v>
      </c>
      <c r="BH57" s="32">
        <f t="shared" si="4"/>
        <v>34</v>
      </c>
      <c r="BI57" s="106">
        <f t="shared" si="5"/>
        <v>1736</v>
      </c>
      <c r="BJ57" s="81"/>
      <c r="BK57" s="81">
        <v>2</v>
      </c>
      <c r="BL57" s="71">
        <v>2</v>
      </c>
      <c r="BM57" s="71">
        <v>17</v>
      </c>
    </row>
    <row r="58" spans="1:65" s="71" customFormat="1" ht="14.25" customHeight="1" x14ac:dyDescent="0.25">
      <c r="A58" s="77" t="s">
        <v>206</v>
      </c>
      <c r="B58" s="189" t="s">
        <v>210</v>
      </c>
      <c r="C58" s="402">
        <f t="shared" si="3"/>
        <v>0</v>
      </c>
      <c r="D58" s="222"/>
      <c r="E58" s="361"/>
      <c r="F58" s="94"/>
      <c r="G58" s="94"/>
      <c r="H58" s="94"/>
      <c r="I58" s="94"/>
      <c r="J58" s="94"/>
      <c r="K58" s="94"/>
      <c r="L58" s="94"/>
      <c r="M58" s="94"/>
      <c r="N58" s="94"/>
      <c r="O58" s="50"/>
      <c r="P58" s="55"/>
      <c r="Q58" s="42"/>
      <c r="R58" s="42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68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357"/>
      <c r="BA58" s="32"/>
      <c r="BB58" s="32"/>
      <c r="BC58" s="32"/>
      <c r="BD58" s="32"/>
      <c r="BE58" s="383"/>
      <c r="BF58" s="32">
        <v>8</v>
      </c>
      <c r="BG58" s="32">
        <v>301</v>
      </c>
      <c r="BH58" s="32">
        <f t="shared" si="4"/>
        <v>0</v>
      </c>
      <c r="BI58" s="106">
        <f t="shared" si="5"/>
        <v>309</v>
      </c>
      <c r="BJ58" s="81"/>
      <c r="BK58" s="81">
        <v>50</v>
      </c>
      <c r="BM58" s="71">
        <v>57</v>
      </c>
    </row>
    <row r="59" spans="1:65" s="71" customFormat="1" ht="14.25" customHeight="1" x14ac:dyDescent="0.25">
      <c r="A59" s="77" t="s">
        <v>207</v>
      </c>
      <c r="B59" s="189" t="s">
        <v>211</v>
      </c>
      <c r="C59" s="402">
        <f t="shared" si="3"/>
        <v>54</v>
      </c>
      <c r="D59" s="222"/>
      <c r="E59" s="361"/>
      <c r="F59" s="94"/>
      <c r="G59" s="94"/>
      <c r="H59" s="94"/>
      <c r="I59" s="94"/>
      <c r="J59" s="94"/>
      <c r="K59" s="94"/>
      <c r="L59" s="94"/>
      <c r="M59" s="94"/>
      <c r="N59" s="94"/>
      <c r="O59" s="50"/>
      <c r="P59" s="55"/>
      <c r="Q59" s="42"/>
      <c r="R59" s="42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68"/>
      <c r="AD59" s="202"/>
      <c r="AE59" s="47"/>
      <c r="AF59" s="47"/>
      <c r="AG59" s="47"/>
      <c r="AH59" s="47"/>
      <c r="AI59" s="47"/>
      <c r="AJ59" s="47"/>
      <c r="AK59" s="47"/>
      <c r="AL59" s="47"/>
      <c r="AM59" s="47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357"/>
      <c r="BA59" s="32"/>
      <c r="BB59" s="32"/>
      <c r="BC59" s="32"/>
      <c r="BD59" s="32"/>
      <c r="BE59" s="383"/>
      <c r="BF59" s="32">
        <v>843</v>
      </c>
      <c r="BG59" s="32">
        <v>3502</v>
      </c>
      <c r="BH59" s="32">
        <f t="shared" si="4"/>
        <v>54</v>
      </c>
      <c r="BI59" s="106">
        <f t="shared" ref="BI59:BI64" si="6">SUM(BA59:BH59)</f>
        <v>4399</v>
      </c>
      <c r="BJ59" s="81"/>
      <c r="BK59" s="81">
        <v>44</v>
      </c>
      <c r="BL59" s="71">
        <v>2</v>
      </c>
      <c r="BM59" s="71">
        <v>27</v>
      </c>
    </row>
    <row r="60" spans="1:65" s="71" customFormat="1" ht="14.25" customHeight="1" x14ac:dyDescent="0.25">
      <c r="A60" s="42" t="s">
        <v>228</v>
      </c>
      <c r="B60" s="50" t="s">
        <v>229</v>
      </c>
      <c r="C60" s="402">
        <f t="shared" si="3"/>
        <v>6</v>
      </c>
      <c r="D60" s="222"/>
      <c r="E60" s="361"/>
      <c r="F60" s="94"/>
      <c r="G60" s="94"/>
      <c r="H60" s="94"/>
      <c r="I60" s="94"/>
      <c r="J60" s="94"/>
      <c r="K60" s="94"/>
      <c r="L60" s="94"/>
      <c r="M60" s="94"/>
      <c r="N60" s="94"/>
      <c r="O60" s="50"/>
      <c r="P60" s="55"/>
      <c r="Q60" s="42"/>
      <c r="R60" s="42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68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357"/>
      <c r="BA60" s="32"/>
      <c r="BB60" s="32"/>
      <c r="BC60" s="32"/>
      <c r="BD60" s="32"/>
      <c r="BE60" s="383"/>
      <c r="BF60" s="32"/>
      <c r="BG60" s="32">
        <v>329</v>
      </c>
      <c r="BH60" s="32">
        <f t="shared" si="4"/>
        <v>6</v>
      </c>
      <c r="BI60" s="106">
        <f t="shared" si="6"/>
        <v>335</v>
      </c>
      <c r="BJ60" s="81"/>
      <c r="BK60" s="81">
        <v>26</v>
      </c>
      <c r="BL60" s="71">
        <v>1</v>
      </c>
      <c r="BM60" s="71">
        <v>6</v>
      </c>
    </row>
    <row r="61" spans="1:65" s="71" customFormat="1" ht="14.25" customHeight="1" x14ac:dyDescent="0.25">
      <c r="A61" s="42" t="s">
        <v>226</v>
      </c>
      <c r="B61" s="50" t="s">
        <v>227</v>
      </c>
      <c r="C61" s="402">
        <f t="shared" si="3"/>
        <v>0</v>
      </c>
      <c r="D61" s="222"/>
      <c r="E61" s="361"/>
      <c r="F61" s="94"/>
      <c r="G61" s="94"/>
      <c r="H61" s="94"/>
      <c r="I61" s="94"/>
      <c r="J61" s="94"/>
      <c r="K61" s="94"/>
      <c r="L61" s="94"/>
      <c r="M61" s="94"/>
      <c r="N61" s="94"/>
      <c r="O61" s="50"/>
      <c r="P61" s="55"/>
      <c r="Q61" s="42"/>
      <c r="R61" s="42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68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357"/>
      <c r="BA61" s="32"/>
      <c r="BB61" s="32"/>
      <c r="BC61" s="32"/>
      <c r="BD61" s="32"/>
      <c r="BE61" s="383"/>
      <c r="BF61" s="32"/>
      <c r="BG61" s="32">
        <v>195</v>
      </c>
      <c r="BH61" s="32">
        <f t="shared" si="4"/>
        <v>0</v>
      </c>
      <c r="BI61" s="106">
        <f t="shared" si="6"/>
        <v>195</v>
      </c>
      <c r="BJ61" s="81"/>
      <c r="BK61" s="81">
        <v>20</v>
      </c>
      <c r="BM61" s="71">
        <v>15</v>
      </c>
    </row>
    <row r="62" spans="1:65" s="71" customFormat="1" ht="14.25" customHeight="1" x14ac:dyDescent="0.25">
      <c r="A62" s="42" t="s">
        <v>231</v>
      </c>
      <c r="B62" s="189" t="s">
        <v>232</v>
      </c>
      <c r="C62" s="402">
        <f t="shared" si="3"/>
        <v>28</v>
      </c>
      <c r="D62" s="222"/>
      <c r="E62" s="361"/>
      <c r="F62" s="94"/>
      <c r="G62" s="94"/>
      <c r="H62" s="94"/>
      <c r="I62" s="94"/>
      <c r="J62" s="94"/>
      <c r="K62" s="94"/>
      <c r="L62" s="94"/>
      <c r="M62" s="94"/>
      <c r="N62" s="94"/>
      <c r="O62" s="50"/>
      <c r="P62" s="55"/>
      <c r="Q62" s="42"/>
      <c r="R62" s="42"/>
      <c r="S62" s="50"/>
      <c r="T62" s="50"/>
      <c r="U62" s="50"/>
      <c r="V62" s="50">
        <v>14</v>
      </c>
      <c r="W62" s="50"/>
      <c r="X62" s="50"/>
      <c r="Y62" s="50"/>
      <c r="Z62" s="50"/>
      <c r="AA62" s="50"/>
      <c r="AB62" s="50"/>
      <c r="AC62" s="68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357"/>
      <c r="BA62" s="32"/>
      <c r="BB62" s="32"/>
      <c r="BC62" s="32"/>
      <c r="BD62" s="32"/>
      <c r="BE62" s="383"/>
      <c r="BF62" s="32"/>
      <c r="BG62" s="32">
        <v>828</v>
      </c>
      <c r="BH62" s="32">
        <f t="shared" si="4"/>
        <v>42</v>
      </c>
      <c r="BI62" s="106">
        <f t="shared" si="6"/>
        <v>870</v>
      </c>
      <c r="BJ62" s="81"/>
      <c r="BK62" s="81">
        <v>9</v>
      </c>
      <c r="BL62" s="71">
        <v>2</v>
      </c>
      <c r="BM62" s="71">
        <v>14</v>
      </c>
    </row>
    <row r="63" spans="1:65" s="71" customFormat="1" ht="14.25" customHeight="1" x14ac:dyDescent="0.25">
      <c r="A63" s="133" t="s">
        <v>237</v>
      </c>
      <c r="B63" s="189" t="s">
        <v>238</v>
      </c>
      <c r="C63" s="402">
        <f t="shared" si="3"/>
        <v>0</v>
      </c>
      <c r="D63" s="222"/>
      <c r="E63" s="361"/>
      <c r="F63" s="94"/>
      <c r="G63" s="94"/>
      <c r="H63" s="94"/>
      <c r="I63" s="94"/>
      <c r="J63" s="94"/>
      <c r="K63" s="94"/>
      <c r="L63" s="94"/>
      <c r="M63" s="94"/>
      <c r="N63" s="94"/>
      <c r="O63" s="50"/>
      <c r="P63" s="55"/>
      <c r="Q63" s="42"/>
      <c r="R63" s="42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68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357"/>
      <c r="BA63" s="32"/>
      <c r="BB63" s="32"/>
      <c r="BC63" s="32"/>
      <c r="BD63" s="32"/>
      <c r="BE63" s="383"/>
      <c r="BF63" s="32"/>
      <c r="BG63" s="32">
        <v>2255</v>
      </c>
      <c r="BH63" s="32">
        <f t="shared" si="4"/>
        <v>0</v>
      </c>
      <c r="BI63" s="106">
        <f t="shared" si="6"/>
        <v>2255</v>
      </c>
      <c r="BJ63" s="81"/>
      <c r="BK63" s="81">
        <v>21</v>
      </c>
      <c r="BM63" s="71">
        <v>13</v>
      </c>
    </row>
    <row r="64" spans="1:65" s="71" customFormat="1" ht="14.25" customHeight="1" x14ac:dyDescent="0.25">
      <c r="A64" s="133" t="s">
        <v>239</v>
      </c>
      <c r="B64" s="189" t="s">
        <v>240</v>
      </c>
      <c r="C64" s="402">
        <f t="shared" si="3"/>
        <v>0</v>
      </c>
      <c r="D64" s="222"/>
      <c r="E64" s="361"/>
      <c r="F64" s="94"/>
      <c r="G64" s="94"/>
      <c r="H64" s="94"/>
      <c r="I64" s="94"/>
      <c r="J64" s="94"/>
      <c r="K64" s="94"/>
      <c r="L64" s="94"/>
      <c r="M64" s="94"/>
      <c r="N64" s="94"/>
      <c r="O64" s="50"/>
      <c r="P64" s="55"/>
      <c r="Q64" s="42"/>
      <c r="R64" s="42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68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357"/>
      <c r="BA64" s="32"/>
      <c r="BB64" s="32"/>
      <c r="BC64" s="32"/>
      <c r="BD64" s="32"/>
      <c r="BE64" s="383"/>
      <c r="BF64" s="32"/>
      <c r="BG64" s="32">
        <v>1694</v>
      </c>
      <c r="BH64" s="32">
        <f t="shared" si="4"/>
        <v>0</v>
      </c>
      <c r="BI64" s="106">
        <f t="shared" si="6"/>
        <v>1694</v>
      </c>
      <c r="BJ64" s="81"/>
      <c r="BK64" s="81">
        <v>21</v>
      </c>
      <c r="BM64" s="71">
        <v>14</v>
      </c>
    </row>
    <row r="65" spans="1:65" s="71" customFormat="1" ht="14.25" customHeight="1" x14ac:dyDescent="0.25">
      <c r="A65" s="42" t="s">
        <v>233</v>
      </c>
      <c r="B65" s="259" t="s">
        <v>132</v>
      </c>
      <c r="C65" s="402">
        <f t="shared" si="3"/>
        <v>48</v>
      </c>
      <c r="D65" s="222"/>
      <c r="E65" s="361"/>
      <c r="F65" s="94"/>
      <c r="G65" s="94"/>
      <c r="H65" s="94"/>
      <c r="I65" s="94"/>
      <c r="J65" s="94"/>
      <c r="K65" s="94"/>
      <c r="L65" s="94"/>
      <c r="M65" s="94"/>
      <c r="N65" s="94"/>
      <c r="O65" s="50"/>
      <c r="P65" s="55"/>
      <c r="Q65" s="42"/>
      <c r="R65" s="42">
        <v>152</v>
      </c>
      <c r="S65" s="50">
        <v>24</v>
      </c>
      <c r="T65" s="50"/>
      <c r="U65" s="50"/>
      <c r="V65" s="50">
        <v>24</v>
      </c>
      <c r="W65" s="50"/>
      <c r="X65" s="50"/>
      <c r="Y65" s="50"/>
      <c r="Z65" s="50"/>
      <c r="AA65" s="50"/>
      <c r="AB65" s="50"/>
      <c r="AC65" s="68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195"/>
      <c r="BA65" s="32"/>
      <c r="BB65" s="32"/>
      <c r="BC65" s="32"/>
      <c r="BD65" s="32"/>
      <c r="BE65" s="383">
        <v>364</v>
      </c>
      <c r="BF65" s="32">
        <v>1796</v>
      </c>
      <c r="BG65" s="32">
        <v>7470</v>
      </c>
      <c r="BH65" s="32">
        <f t="shared" si="4"/>
        <v>248</v>
      </c>
      <c r="BI65" s="106">
        <f t="shared" ref="BI65:BI99" si="7">SUM(BA65:BH65)</f>
        <v>9878</v>
      </c>
      <c r="BJ65" s="81"/>
      <c r="BK65" s="81">
        <v>40</v>
      </c>
      <c r="BL65" s="71">
        <v>2</v>
      </c>
      <c r="BM65" s="71">
        <v>24</v>
      </c>
    </row>
    <row r="66" spans="1:65" s="71" customFormat="1" ht="14.25" customHeight="1" x14ac:dyDescent="0.25">
      <c r="A66" s="133" t="s">
        <v>250</v>
      </c>
      <c r="B66" s="53" t="s">
        <v>253</v>
      </c>
      <c r="C66" s="402">
        <f t="shared" si="3"/>
        <v>0</v>
      </c>
      <c r="D66" s="222"/>
      <c r="E66" s="361"/>
      <c r="F66" s="94"/>
      <c r="G66" s="94"/>
      <c r="H66" s="94"/>
      <c r="I66" s="94"/>
      <c r="J66" s="94"/>
      <c r="K66" s="94"/>
      <c r="L66" s="94"/>
      <c r="M66" s="94"/>
      <c r="N66" s="94"/>
      <c r="O66" s="50"/>
      <c r="P66" s="55"/>
      <c r="Q66" s="42"/>
      <c r="R66" s="42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68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195"/>
      <c r="BA66" s="32"/>
      <c r="BB66" s="32"/>
      <c r="BC66" s="32"/>
      <c r="BD66" s="32"/>
      <c r="BE66" s="383"/>
      <c r="BF66" s="32"/>
      <c r="BG66" s="32">
        <v>510</v>
      </c>
      <c r="BH66" s="32">
        <f t="shared" si="4"/>
        <v>0</v>
      </c>
      <c r="BI66" s="106">
        <f t="shared" si="7"/>
        <v>510</v>
      </c>
      <c r="BJ66" s="81"/>
      <c r="BK66" s="81">
        <v>21</v>
      </c>
      <c r="BM66" s="71">
        <v>13</v>
      </c>
    </row>
    <row r="67" spans="1:65" s="71" customFormat="1" ht="14.25" customHeight="1" x14ac:dyDescent="0.25">
      <c r="A67" s="133" t="s">
        <v>256</v>
      </c>
      <c r="B67" s="259" t="s">
        <v>254</v>
      </c>
      <c r="C67" s="402">
        <f t="shared" ref="C67:C99" si="8">SUM(BK67*BJ67+BL67*BM67)</f>
        <v>20</v>
      </c>
      <c r="D67" s="222"/>
      <c r="E67" s="361"/>
      <c r="F67" s="94"/>
      <c r="G67" s="94"/>
      <c r="H67" s="94"/>
      <c r="I67" s="94"/>
      <c r="J67" s="94"/>
      <c r="K67" s="94"/>
      <c r="L67" s="94"/>
      <c r="M67" s="94"/>
      <c r="N67" s="94"/>
      <c r="O67" s="50"/>
      <c r="P67" s="55"/>
      <c r="Q67" s="42"/>
      <c r="R67" s="42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68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195"/>
      <c r="BA67" s="32"/>
      <c r="BB67" s="32"/>
      <c r="BC67" s="32"/>
      <c r="BD67" s="32"/>
      <c r="BE67" s="383"/>
      <c r="BF67" s="32"/>
      <c r="BG67" s="32">
        <v>655</v>
      </c>
      <c r="BH67" s="32">
        <f t="shared" ref="BH67:BH99" si="9">SUM(C67:AZ67)</f>
        <v>20</v>
      </c>
      <c r="BI67" s="106">
        <f t="shared" si="7"/>
        <v>675</v>
      </c>
      <c r="BJ67" s="81"/>
      <c r="BK67" s="81">
        <v>9</v>
      </c>
      <c r="BL67" s="71">
        <v>1</v>
      </c>
      <c r="BM67" s="71">
        <v>20</v>
      </c>
    </row>
    <row r="68" spans="1:65" s="71" customFormat="1" ht="14.25" customHeight="1" x14ac:dyDescent="0.25">
      <c r="A68" s="398" t="s">
        <v>279</v>
      </c>
      <c r="B68" s="50" t="s">
        <v>280</v>
      </c>
      <c r="C68" s="402">
        <f t="shared" si="8"/>
        <v>0</v>
      </c>
      <c r="D68" s="222"/>
      <c r="E68" s="361"/>
      <c r="F68" s="94"/>
      <c r="G68" s="94"/>
      <c r="H68" s="94"/>
      <c r="I68" s="94"/>
      <c r="J68" s="94"/>
      <c r="K68" s="94"/>
      <c r="L68" s="94"/>
      <c r="M68" s="94"/>
      <c r="N68" s="94"/>
      <c r="O68" s="50"/>
      <c r="P68" s="55"/>
      <c r="Q68" s="42"/>
      <c r="R68" s="42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68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195"/>
      <c r="BA68" s="32"/>
      <c r="BB68" s="32"/>
      <c r="BC68" s="32"/>
      <c r="BD68" s="32"/>
      <c r="BE68" s="383"/>
      <c r="BF68" s="32"/>
      <c r="BG68" s="32">
        <v>108</v>
      </c>
      <c r="BH68" s="32">
        <f t="shared" si="9"/>
        <v>0</v>
      </c>
      <c r="BI68" s="106">
        <f t="shared" si="7"/>
        <v>108</v>
      </c>
      <c r="BJ68" s="81"/>
      <c r="BK68" s="81">
        <v>28</v>
      </c>
      <c r="BM68" s="71">
        <v>36</v>
      </c>
    </row>
    <row r="69" spans="1:65" s="71" customFormat="1" ht="14.25" customHeight="1" x14ac:dyDescent="0.25">
      <c r="A69" s="298" t="s">
        <v>283</v>
      </c>
      <c r="B69" s="50" t="s">
        <v>284</v>
      </c>
      <c r="C69" s="402">
        <f t="shared" si="8"/>
        <v>59</v>
      </c>
      <c r="D69" s="222"/>
      <c r="E69" s="361"/>
      <c r="F69" s="94"/>
      <c r="G69" s="94"/>
      <c r="H69" s="94"/>
      <c r="I69" s="94"/>
      <c r="J69" s="94"/>
      <c r="K69" s="94"/>
      <c r="L69" s="94"/>
      <c r="M69" s="94"/>
      <c r="N69" s="94"/>
      <c r="O69" s="50"/>
      <c r="P69" s="55"/>
      <c r="Q69" s="42"/>
      <c r="R69" s="42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68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195"/>
      <c r="BA69" s="32"/>
      <c r="BB69" s="32"/>
      <c r="BC69" s="32"/>
      <c r="BD69" s="32"/>
      <c r="BE69" s="383"/>
      <c r="BF69" s="32"/>
      <c r="BG69" s="32">
        <v>118</v>
      </c>
      <c r="BH69" s="32">
        <f t="shared" si="9"/>
        <v>59</v>
      </c>
      <c r="BI69" s="106">
        <f t="shared" si="7"/>
        <v>177</v>
      </c>
      <c r="BJ69" s="81"/>
      <c r="BK69" s="81">
        <v>47</v>
      </c>
      <c r="BL69" s="71">
        <v>1</v>
      </c>
      <c r="BM69" s="71">
        <v>59</v>
      </c>
    </row>
    <row r="70" spans="1:65" s="71" customFormat="1" ht="15.75" x14ac:dyDescent="0.25">
      <c r="A70" s="31" t="s">
        <v>42</v>
      </c>
      <c r="B70" s="189" t="s">
        <v>215</v>
      </c>
      <c r="C70" s="402">
        <f t="shared" si="8"/>
        <v>127</v>
      </c>
      <c r="D70" s="224"/>
      <c r="E70" s="360"/>
      <c r="F70" s="94"/>
      <c r="G70" s="68"/>
      <c r="H70" s="68"/>
      <c r="I70" s="68"/>
      <c r="J70" s="68"/>
      <c r="K70" s="68"/>
      <c r="L70" s="68"/>
      <c r="M70" s="68"/>
      <c r="N70" s="68"/>
      <c r="O70" s="50"/>
      <c r="P70" s="55"/>
      <c r="Q70" s="42"/>
      <c r="R70" s="42"/>
      <c r="S70" s="53"/>
      <c r="T70" s="53"/>
      <c r="U70" s="53">
        <v>224</v>
      </c>
      <c r="V70" s="53">
        <v>127</v>
      </c>
      <c r="W70" s="53">
        <v>48</v>
      </c>
      <c r="X70" s="53"/>
      <c r="Y70" s="53"/>
      <c r="Z70" s="53"/>
      <c r="AA70" s="53"/>
      <c r="AB70" s="53"/>
      <c r="AC70" s="69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332"/>
      <c r="BA70" s="32">
        <v>926</v>
      </c>
      <c r="BB70" s="32">
        <v>3620</v>
      </c>
      <c r="BC70" s="32">
        <v>5450</v>
      </c>
      <c r="BD70" s="32">
        <v>7561</v>
      </c>
      <c r="BE70" s="383">
        <v>8192</v>
      </c>
      <c r="BF70" s="32">
        <v>11276</v>
      </c>
      <c r="BG70" s="32">
        <v>14058</v>
      </c>
      <c r="BH70" s="32">
        <f t="shared" si="9"/>
        <v>526</v>
      </c>
      <c r="BI70" s="106">
        <f t="shared" si="7"/>
        <v>51609</v>
      </c>
      <c r="BJ70" s="81"/>
      <c r="BK70" s="81">
        <v>120</v>
      </c>
      <c r="BL70" s="71">
        <v>1</v>
      </c>
      <c r="BM70" s="71">
        <v>127</v>
      </c>
    </row>
    <row r="71" spans="1:65" s="71" customFormat="1" ht="15.75" x14ac:dyDescent="0.25">
      <c r="A71" s="36" t="s">
        <v>43</v>
      </c>
      <c r="B71" s="259" t="s">
        <v>44</v>
      </c>
      <c r="C71" s="402">
        <f t="shared" si="8"/>
        <v>0</v>
      </c>
      <c r="D71" s="222"/>
      <c r="E71" s="361"/>
      <c r="F71" s="94"/>
      <c r="G71" s="50"/>
      <c r="H71" s="50"/>
      <c r="I71" s="50"/>
      <c r="J71" s="50"/>
      <c r="K71" s="50"/>
      <c r="L71" s="50"/>
      <c r="M71" s="50"/>
      <c r="N71" s="50"/>
      <c r="O71" s="50"/>
      <c r="P71" s="55"/>
      <c r="Q71" s="42"/>
      <c r="R71" s="42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68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195"/>
      <c r="BA71" s="32"/>
      <c r="BB71" s="32">
        <v>3096</v>
      </c>
      <c r="BC71" s="32">
        <v>6204</v>
      </c>
      <c r="BD71" s="32">
        <v>3509</v>
      </c>
      <c r="BE71" s="383">
        <v>2825</v>
      </c>
      <c r="BF71" s="32">
        <v>578</v>
      </c>
      <c r="BG71" s="32">
        <v>10</v>
      </c>
      <c r="BH71" s="32">
        <f t="shared" si="9"/>
        <v>0</v>
      </c>
      <c r="BI71" s="106">
        <f t="shared" si="7"/>
        <v>16222</v>
      </c>
      <c r="BJ71" s="81"/>
      <c r="BK71" s="81">
        <v>25</v>
      </c>
      <c r="BM71" s="71">
        <v>10</v>
      </c>
    </row>
    <row r="72" spans="1:65" s="71" customFormat="1" ht="15.75" x14ac:dyDescent="0.25">
      <c r="A72" s="37" t="s">
        <v>72</v>
      </c>
      <c r="B72" s="259" t="s">
        <v>73</v>
      </c>
      <c r="C72" s="402">
        <f t="shared" si="8"/>
        <v>13</v>
      </c>
      <c r="D72" s="222"/>
      <c r="E72" s="361"/>
      <c r="F72" s="94"/>
      <c r="G72" s="50"/>
      <c r="H72" s="50"/>
      <c r="I72" s="50"/>
      <c r="J72" s="50"/>
      <c r="K72" s="50"/>
      <c r="L72" s="50"/>
      <c r="M72" s="50"/>
      <c r="N72" s="50"/>
      <c r="O72" s="50"/>
      <c r="P72" s="55"/>
      <c r="Q72" s="42"/>
      <c r="R72" s="42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68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195"/>
      <c r="BA72" s="32"/>
      <c r="BB72" s="32"/>
      <c r="BC72" s="32">
        <v>204</v>
      </c>
      <c r="BD72" s="32">
        <v>799</v>
      </c>
      <c r="BE72" s="383">
        <v>262</v>
      </c>
      <c r="BF72" s="32">
        <v>234</v>
      </c>
      <c r="BG72" s="32">
        <v>1403</v>
      </c>
      <c r="BH72" s="32">
        <f t="shared" si="9"/>
        <v>13</v>
      </c>
      <c r="BI72" s="106">
        <f t="shared" si="7"/>
        <v>2915</v>
      </c>
      <c r="BJ72" s="81"/>
      <c r="BK72" s="81">
        <v>12</v>
      </c>
      <c r="BL72" s="71">
        <v>1</v>
      </c>
      <c r="BM72" s="71">
        <v>13</v>
      </c>
    </row>
    <row r="73" spans="1:65" s="71" customFormat="1" ht="15.75" x14ac:dyDescent="0.25">
      <c r="A73" s="37" t="s">
        <v>76</v>
      </c>
      <c r="B73" s="53" t="s">
        <v>169</v>
      </c>
      <c r="C73" s="402">
        <f t="shared" si="8"/>
        <v>0</v>
      </c>
      <c r="D73" s="222"/>
      <c r="E73" s="361"/>
      <c r="F73" s="94"/>
      <c r="G73" s="50"/>
      <c r="H73" s="50"/>
      <c r="I73" s="50"/>
      <c r="J73" s="50"/>
      <c r="K73" s="50"/>
      <c r="L73" s="50"/>
      <c r="M73" s="50"/>
      <c r="N73" s="50"/>
      <c r="O73" s="50"/>
      <c r="P73" s="55"/>
      <c r="Q73" s="42"/>
      <c r="R73" s="42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68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195"/>
      <c r="BA73" s="32"/>
      <c r="BB73" s="32"/>
      <c r="BC73" s="32"/>
      <c r="BD73" s="32">
        <v>0</v>
      </c>
      <c r="BE73" s="383">
        <v>312</v>
      </c>
      <c r="BF73" s="32">
        <v>907</v>
      </c>
      <c r="BG73" s="32">
        <v>93</v>
      </c>
      <c r="BH73" s="32">
        <f t="shared" si="9"/>
        <v>0</v>
      </c>
      <c r="BI73" s="106">
        <f t="shared" si="7"/>
        <v>1312</v>
      </c>
      <c r="BJ73" s="81"/>
      <c r="BK73" s="81">
        <v>70</v>
      </c>
      <c r="BM73" s="71">
        <v>93</v>
      </c>
    </row>
    <row r="74" spans="1:65" s="71" customFormat="1" ht="15.75" x14ac:dyDescent="0.25">
      <c r="A74" s="37" t="s">
        <v>86</v>
      </c>
      <c r="B74" s="259" t="s">
        <v>85</v>
      </c>
      <c r="C74" s="402">
        <f t="shared" si="8"/>
        <v>0</v>
      </c>
      <c r="D74" s="222"/>
      <c r="E74" s="361"/>
      <c r="F74" s="94"/>
      <c r="G74" s="50"/>
      <c r="H74" s="50"/>
      <c r="I74" s="50"/>
      <c r="J74" s="50"/>
      <c r="K74" s="50"/>
      <c r="L74" s="50"/>
      <c r="M74" s="50"/>
      <c r="N74" s="50"/>
      <c r="O74" s="50"/>
      <c r="P74" s="55"/>
      <c r="Q74" s="42"/>
      <c r="R74" s="42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68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195"/>
      <c r="BA74" s="32"/>
      <c r="BB74" s="32"/>
      <c r="BC74" s="32"/>
      <c r="BD74" s="32">
        <v>1528</v>
      </c>
      <c r="BE74" s="383">
        <v>211</v>
      </c>
      <c r="BF74" s="32">
        <v>117</v>
      </c>
      <c r="BG74" s="32">
        <v>5</v>
      </c>
      <c r="BH74" s="32">
        <f t="shared" si="9"/>
        <v>0</v>
      </c>
      <c r="BI74" s="106">
        <f t="shared" si="7"/>
        <v>1861</v>
      </c>
      <c r="BJ74" s="81"/>
      <c r="BK74" s="81">
        <v>5</v>
      </c>
      <c r="BM74" s="71">
        <v>18</v>
      </c>
    </row>
    <row r="75" spans="1:65" s="71" customFormat="1" ht="15.75" x14ac:dyDescent="0.25">
      <c r="A75" s="37" t="s">
        <v>287</v>
      </c>
      <c r="B75" s="403" t="s">
        <v>288</v>
      </c>
      <c r="C75" s="402">
        <f t="shared" si="8"/>
        <v>0</v>
      </c>
      <c r="D75" s="222"/>
      <c r="E75" s="361"/>
      <c r="F75" s="94"/>
      <c r="G75" s="50"/>
      <c r="H75" s="50"/>
      <c r="I75" s="50"/>
      <c r="J75" s="50"/>
      <c r="K75" s="50"/>
      <c r="L75" s="50"/>
      <c r="M75" s="50"/>
      <c r="N75" s="50"/>
      <c r="O75" s="50"/>
      <c r="P75" s="55"/>
      <c r="Q75" s="42"/>
      <c r="R75" s="42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68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195"/>
      <c r="BA75" s="32"/>
      <c r="BB75" s="32"/>
      <c r="BC75" s="32"/>
      <c r="BD75" s="32"/>
      <c r="BE75" s="383"/>
      <c r="BF75" s="32"/>
      <c r="BG75" s="32">
        <v>0</v>
      </c>
      <c r="BH75" s="32">
        <f t="shared" si="9"/>
        <v>0</v>
      </c>
      <c r="BI75" s="106">
        <f t="shared" si="7"/>
        <v>0</v>
      </c>
      <c r="BJ75" s="81"/>
      <c r="BK75" s="81">
        <v>18</v>
      </c>
      <c r="BM75" s="71">
        <v>8</v>
      </c>
    </row>
    <row r="76" spans="1:65" s="71" customFormat="1" ht="15.75" x14ac:dyDescent="0.25">
      <c r="A76" s="37" t="s">
        <v>119</v>
      </c>
      <c r="B76" s="259" t="s">
        <v>141</v>
      </c>
      <c r="C76" s="402">
        <f t="shared" si="8"/>
        <v>0</v>
      </c>
      <c r="D76" s="222"/>
      <c r="E76" s="361"/>
      <c r="F76" s="94"/>
      <c r="G76" s="50"/>
      <c r="H76" s="50"/>
      <c r="I76" s="50"/>
      <c r="J76" s="50"/>
      <c r="K76" s="50"/>
      <c r="L76" s="50"/>
      <c r="M76" s="50"/>
      <c r="N76" s="50"/>
      <c r="O76" s="50"/>
      <c r="P76" s="55"/>
      <c r="Q76" s="42"/>
      <c r="R76" s="42"/>
      <c r="S76" s="50"/>
      <c r="T76" s="50"/>
      <c r="U76" s="50"/>
      <c r="V76" s="50">
        <v>25</v>
      </c>
      <c r="W76" s="50"/>
      <c r="X76" s="50"/>
      <c r="Y76" s="50"/>
      <c r="Z76" s="50"/>
      <c r="AA76" s="50"/>
      <c r="AB76" s="50"/>
      <c r="AC76" s="68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195"/>
      <c r="BA76" s="32"/>
      <c r="BB76" s="32"/>
      <c r="BC76" s="32"/>
      <c r="BD76" s="32"/>
      <c r="BE76" s="383">
        <v>1827</v>
      </c>
      <c r="BF76" s="32">
        <v>2318</v>
      </c>
      <c r="BG76" s="32">
        <v>427</v>
      </c>
      <c r="BH76" s="32">
        <f t="shared" si="9"/>
        <v>25</v>
      </c>
      <c r="BI76" s="106">
        <f t="shared" si="7"/>
        <v>4597</v>
      </c>
      <c r="BJ76" s="81"/>
      <c r="BK76" s="81">
        <v>27</v>
      </c>
      <c r="BM76" s="71">
        <v>25</v>
      </c>
    </row>
    <row r="77" spans="1:65" s="71" customFormat="1" ht="15.75" x14ac:dyDescent="0.25">
      <c r="A77" s="37" t="s">
        <v>120</v>
      </c>
      <c r="B77" s="53" t="s">
        <v>121</v>
      </c>
      <c r="C77" s="402">
        <f t="shared" si="8"/>
        <v>0</v>
      </c>
      <c r="D77" s="222"/>
      <c r="E77" s="361"/>
      <c r="F77" s="94"/>
      <c r="G77" s="50"/>
      <c r="H77" s="50"/>
      <c r="I77" s="50"/>
      <c r="J77" s="50"/>
      <c r="K77" s="50"/>
      <c r="L77" s="50"/>
      <c r="M77" s="50"/>
      <c r="N77" s="50"/>
      <c r="O77" s="50"/>
      <c r="P77" s="55"/>
      <c r="Q77" s="42"/>
      <c r="R77" s="42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68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195"/>
      <c r="BA77" s="32"/>
      <c r="BB77" s="32"/>
      <c r="BC77" s="32"/>
      <c r="BD77" s="32"/>
      <c r="BE77" s="383">
        <v>3471</v>
      </c>
      <c r="BF77" s="32">
        <v>3308</v>
      </c>
      <c r="BG77" s="32">
        <v>2142</v>
      </c>
      <c r="BH77" s="32">
        <f t="shared" si="9"/>
        <v>0</v>
      </c>
      <c r="BI77" s="106">
        <f t="shared" si="7"/>
        <v>8921</v>
      </c>
      <c r="BJ77" s="81"/>
      <c r="BK77" s="81">
        <v>33</v>
      </c>
      <c r="BM77" s="71">
        <v>21</v>
      </c>
    </row>
    <row r="78" spans="1:65" s="71" customFormat="1" ht="15.75" x14ac:dyDescent="0.25">
      <c r="A78" s="37" t="s">
        <v>189</v>
      </c>
      <c r="B78" s="259" t="s">
        <v>188</v>
      </c>
      <c r="C78" s="402">
        <f t="shared" si="8"/>
        <v>78</v>
      </c>
      <c r="D78" s="222"/>
      <c r="E78" s="361"/>
      <c r="F78" s="94"/>
      <c r="G78" s="50"/>
      <c r="H78" s="50"/>
      <c r="I78" s="50"/>
      <c r="J78" s="50"/>
      <c r="K78" s="50"/>
      <c r="L78" s="50"/>
      <c r="M78" s="50"/>
      <c r="N78" s="50"/>
      <c r="O78" s="50"/>
      <c r="P78" s="55"/>
      <c r="Q78" s="42"/>
      <c r="R78" s="42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68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195"/>
      <c r="BA78" s="32"/>
      <c r="BB78" s="32"/>
      <c r="BC78" s="32"/>
      <c r="BD78" s="32"/>
      <c r="BE78" s="383"/>
      <c r="BF78" s="32">
        <v>2037</v>
      </c>
      <c r="BG78" s="32">
        <v>3256</v>
      </c>
      <c r="BH78" s="32">
        <f t="shared" si="9"/>
        <v>78</v>
      </c>
      <c r="BI78" s="106">
        <f t="shared" si="7"/>
        <v>5371</v>
      </c>
      <c r="BJ78" s="81"/>
      <c r="BK78" s="81">
        <v>82</v>
      </c>
      <c r="BL78" s="71">
        <v>1</v>
      </c>
      <c r="BM78" s="71">
        <v>78</v>
      </c>
    </row>
    <row r="79" spans="1:65" s="71" customFormat="1" ht="15.75" x14ac:dyDescent="0.25">
      <c r="A79" s="76" t="s">
        <v>213</v>
      </c>
      <c r="B79" s="259" t="s">
        <v>214</v>
      </c>
      <c r="C79" s="402">
        <f t="shared" si="8"/>
        <v>17</v>
      </c>
      <c r="D79" s="222"/>
      <c r="E79" s="361"/>
      <c r="F79" s="94"/>
      <c r="G79" s="50"/>
      <c r="H79" s="50"/>
      <c r="I79" s="50"/>
      <c r="J79" s="50"/>
      <c r="K79" s="50"/>
      <c r="L79" s="50"/>
      <c r="M79" s="50"/>
      <c r="N79" s="50"/>
      <c r="O79" s="50"/>
      <c r="P79" s="55"/>
      <c r="Q79" s="42"/>
      <c r="R79" s="42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68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195"/>
      <c r="BA79" s="32"/>
      <c r="BB79" s="32"/>
      <c r="BC79" s="32"/>
      <c r="BD79" s="32"/>
      <c r="BE79" s="383"/>
      <c r="BF79" s="32">
        <v>94</v>
      </c>
      <c r="BG79" s="32">
        <v>1231</v>
      </c>
      <c r="BH79" s="32">
        <f t="shared" si="9"/>
        <v>17</v>
      </c>
      <c r="BI79" s="106">
        <f t="shared" si="7"/>
        <v>1342</v>
      </c>
      <c r="BJ79" s="81"/>
      <c r="BK79" s="81">
        <v>2</v>
      </c>
      <c r="BL79" s="71">
        <v>1</v>
      </c>
      <c r="BM79" s="71">
        <v>17</v>
      </c>
    </row>
    <row r="80" spans="1:65" s="71" customFormat="1" ht="15.75" x14ac:dyDescent="0.25">
      <c r="A80" s="399" t="s">
        <v>264</v>
      </c>
      <c r="B80" s="259" t="s">
        <v>265</v>
      </c>
      <c r="C80" s="402">
        <f t="shared" si="8"/>
        <v>22</v>
      </c>
      <c r="D80" s="222"/>
      <c r="E80" s="361"/>
      <c r="F80" s="94"/>
      <c r="G80" s="50"/>
      <c r="H80" s="50"/>
      <c r="I80" s="50"/>
      <c r="J80" s="50"/>
      <c r="K80" s="50"/>
      <c r="L80" s="50"/>
      <c r="M80" s="50"/>
      <c r="N80" s="50"/>
      <c r="O80" s="50"/>
      <c r="P80" s="55"/>
      <c r="Q80" s="42"/>
      <c r="R80" s="42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68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195"/>
      <c r="BA80" s="32"/>
      <c r="BB80" s="32"/>
      <c r="BC80" s="32"/>
      <c r="BD80" s="32"/>
      <c r="BE80" s="383"/>
      <c r="BF80" s="32"/>
      <c r="BG80" s="32">
        <v>432</v>
      </c>
      <c r="BH80" s="32">
        <f t="shared" si="9"/>
        <v>22</v>
      </c>
      <c r="BI80" s="106">
        <f t="shared" si="7"/>
        <v>454</v>
      </c>
      <c r="BJ80" s="81"/>
      <c r="BK80" s="81"/>
      <c r="BL80" s="71">
        <v>2</v>
      </c>
      <c r="BM80" s="71">
        <v>11</v>
      </c>
    </row>
    <row r="81" spans="1:65" s="71" customFormat="1" ht="14.25" customHeight="1" x14ac:dyDescent="0.25">
      <c r="A81" s="31" t="s">
        <v>143</v>
      </c>
      <c r="B81" s="50" t="s">
        <v>152</v>
      </c>
      <c r="C81" s="402">
        <f t="shared" si="8"/>
        <v>0</v>
      </c>
      <c r="D81" s="224"/>
      <c r="E81" s="360"/>
      <c r="F81" s="94"/>
      <c r="G81" s="68"/>
      <c r="H81" s="68"/>
      <c r="I81" s="68"/>
      <c r="J81" s="68"/>
      <c r="K81" s="68"/>
      <c r="L81" s="68"/>
      <c r="M81" s="68"/>
      <c r="N81" s="68"/>
      <c r="O81" s="50"/>
      <c r="P81" s="55"/>
      <c r="Q81" s="42"/>
      <c r="R81" s="42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69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332"/>
      <c r="BA81" s="32"/>
      <c r="BB81" s="32"/>
      <c r="BC81" s="32"/>
      <c r="BD81" s="32"/>
      <c r="BE81" s="383">
        <v>578</v>
      </c>
      <c r="BF81" s="32">
        <v>1017</v>
      </c>
      <c r="BG81" s="32">
        <v>1092</v>
      </c>
      <c r="BH81" s="32">
        <f t="shared" si="9"/>
        <v>0</v>
      </c>
      <c r="BI81" s="106">
        <f t="shared" si="7"/>
        <v>2687</v>
      </c>
      <c r="BJ81" s="81"/>
      <c r="BK81" s="81">
        <v>47</v>
      </c>
      <c r="BM81" s="71">
        <v>38</v>
      </c>
    </row>
    <row r="82" spans="1:65" s="71" customFormat="1" ht="14.25" customHeight="1" x14ac:dyDescent="0.25">
      <c r="A82" s="387" t="s">
        <v>251</v>
      </c>
      <c r="B82" s="50" t="s">
        <v>252</v>
      </c>
      <c r="C82" s="402">
        <f t="shared" si="8"/>
        <v>0</v>
      </c>
      <c r="D82" s="224"/>
      <c r="E82" s="360"/>
      <c r="F82" s="94"/>
      <c r="G82" s="68"/>
      <c r="H82" s="68"/>
      <c r="I82" s="68"/>
      <c r="J82" s="68"/>
      <c r="K82" s="68"/>
      <c r="L82" s="68"/>
      <c r="M82" s="68"/>
      <c r="N82" s="68"/>
      <c r="O82" s="50"/>
      <c r="P82" s="55"/>
      <c r="Q82" s="42"/>
      <c r="R82" s="42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69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332"/>
      <c r="BA82" s="32"/>
      <c r="BB82" s="32"/>
      <c r="BC82" s="32"/>
      <c r="BD82" s="32"/>
      <c r="BE82" s="383"/>
      <c r="BF82" s="32"/>
      <c r="BG82" s="32">
        <v>0</v>
      </c>
      <c r="BH82" s="32">
        <f t="shared" si="9"/>
        <v>0</v>
      </c>
      <c r="BI82" s="106">
        <f t="shared" si="7"/>
        <v>0</v>
      </c>
      <c r="BJ82" s="81"/>
      <c r="BK82" s="81">
        <v>20</v>
      </c>
      <c r="BM82" s="71">
        <v>38</v>
      </c>
    </row>
    <row r="83" spans="1:65" s="71" customFormat="1" ht="14.25" customHeight="1" x14ac:dyDescent="0.25">
      <c r="A83" s="31" t="s">
        <v>330</v>
      </c>
      <c r="B83" s="50" t="s">
        <v>331</v>
      </c>
      <c r="C83" s="402">
        <f t="shared" si="8"/>
        <v>32</v>
      </c>
      <c r="D83" s="225"/>
      <c r="E83" s="362"/>
      <c r="F83" s="207"/>
      <c r="G83" s="208"/>
      <c r="H83" s="208"/>
      <c r="I83" s="208"/>
      <c r="J83" s="208"/>
      <c r="K83" s="208"/>
      <c r="L83" s="208"/>
      <c r="M83" s="208"/>
      <c r="N83" s="208"/>
      <c r="O83" s="63"/>
      <c r="P83" s="97"/>
      <c r="Q83" s="363"/>
      <c r="R83" s="363"/>
      <c r="S83" s="209"/>
      <c r="T83" s="209"/>
      <c r="U83" s="209"/>
      <c r="V83" s="209">
        <v>32</v>
      </c>
      <c r="W83" s="209"/>
      <c r="X83" s="209"/>
      <c r="Y83" s="209"/>
      <c r="Z83" s="209"/>
      <c r="AA83" s="209"/>
      <c r="AB83" s="209"/>
      <c r="AC83" s="210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358"/>
      <c r="BA83" s="211"/>
      <c r="BB83" s="211"/>
      <c r="BC83" s="211"/>
      <c r="BD83" s="211"/>
      <c r="BE83" s="390"/>
      <c r="BF83" s="211"/>
      <c r="BG83" s="32"/>
      <c r="BH83" s="32">
        <f t="shared" si="9"/>
        <v>64</v>
      </c>
      <c r="BI83" s="106">
        <f t="shared" ref="BI83" si="10">SUM(BA83:BH83)</f>
        <v>64</v>
      </c>
      <c r="BJ83" s="81"/>
      <c r="BK83" s="81">
        <v>25</v>
      </c>
      <c r="BL83" s="71">
        <v>1</v>
      </c>
      <c r="BM83" s="71">
        <v>32</v>
      </c>
    </row>
    <row r="84" spans="1:65" s="71" customFormat="1" ht="14.25" customHeight="1" x14ac:dyDescent="0.25">
      <c r="A84" s="190" t="s">
        <v>241</v>
      </c>
      <c r="B84" s="188" t="s">
        <v>242</v>
      </c>
      <c r="C84" s="402">
        <f t="shared" si="8"/>
        <v>0</v>
      </c>
      <c r="D84" s="225"/>
      <c r="E84" s="362"/>
      <c r="F84" s="207"/>
      <c r="G84" s="208"/>
      <c r="H84" s="208"/>
      <c r="I84" s="208"/>
      <c r="J84" s="208"/>
      <c r="K84" s="208"/>
      <c r="L84" s="208"/>
      <c r="M84" s="208"/>
      <c r="N84" s="208"/>
      <c r="O84" s="63"/>
      <c r="P84" s="97"/>
      <c r="Q84" s="363"/>
      <c r="R84" s="363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10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209"/>
      <c r="AW84" s="209"/>
      <c r="AX84" s="209"/>
      <c r="AY84" s="209"/>
      <c r="AZ84" s="358"/>
      <c r="BA84" s="211"/>
      <c r="BB84" s="211"/>
      <c r="BC84" s="211"/>
      <c r="BD84" s="211"/>
      <c r="BE84" s="390"/>
      <c r="BF84" s="211"/>
      <c r="BG84" s="32">
        <v>1094</v>
      </c>
      <c r="BH84" s="32">
        <f t="shared" si="9"/>
        <v>0</v>
      </c>
      <c r="BI84" s="183">
        <f t="shared" si="7"/>
        <v>1094</v>
      </c>
      <c r="BJ84" s="81"/>
      <c r="BK84" s="81">
        <v>216</v>
      </c>
      <c r="BM84" s="71">
        <v>210</v>
      </c>
    </row>
    <row r="85" spans="1:65" s="71" customFormat="1" ht="15.75" x14ac:dyDescent="0.25">
      <c r="A85" s="400" t="s">
        <v>67</v>
      </c>
      <c r="B85" s="53" t="s">
        <v>68</v>
      </c>
      <c r="C85" s="402">
        <f t="shared" si="8"/>
        <v>0</v>
      </c>
      <c r="D85" s="224"/>
      <c r="E85" s="360"/>
      <c r="F85" s="94"/>
      <c r="G85" s="68"/>
      <c r="H85" s="68"/>
      <c r="I85" s="68"/>
      <c r="J85" s="68"/>
      <c r="K85" s="68"/>
      <c r="L85" s="68"/>
      <c r="M85" s="68"/>
      <c r="N85" s="68"/>
      <c r="O85" s="50"/>
      <c r="P85" s="55"/>
      <c r="Q85" s="42"/>
      <c r="R85" s="42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69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332"/>
      <c r="BA85" s="32"/>
      <c r="BB85" s="32"/>
      <c r="BC85" s="32"/>
      <c r="BD85" s="32"/>
      <c r="BE85" s="383">
        <v>1495</v>
      </c>
      <c r="BF85" s="32">
        <v>691</v>
      </c>
      <c r="BG85" s="32">
        <v>2937</v>
      </c>
      <c r="BH85" s="32">
        <f t="shared" si="9"/>
        <v>0</v>
      </c>
      <c r="BI85" s="106">
        <f t="shared" si="7"/>
        <v>5123</v>
      </c>
      <c r="BJ85" s="81"/>
      <c r="BK85" s="81">
        <v>80</v>
      </c>
      <c r="BM85" s="71">
        <v>64</v>
      </c>
    </row>
    <row r="86" spans="1:65" s="71" customFormat="1" ht="14.25" customHeight="1" x14ac:dyDescent="0.25">
      <c r="A86" s="38" t="s">
        <v>112</v>
      </c>
      <c r="B86" s="259" t="s">
        <v>113</v>
      </c>
      <c r="C86" s="402">
        <f t="shared" si="8"/>
        <v>0</v>
      </c>
      <c r="D86" s="224"/>
      <c r="E86" s="360"/>
      <c r="F86" s="94"/>
      <c r="G86" s="68"/>
      <c r="H86" s="68"/>
      <c r="I86" s="68"/>
      <c r="J86" s="68"/>
      <c r="K86" s="68"/>
      <c r="L86" s="68"/>
      <c r="M86" s="68"/>
      <c r="N86" s="68"/>
      <c r="O86" s="50"/>
      <c r="P86" s="55"/>
      <c r="Q86" s="42"/>
      <c r="R86" s="42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69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332"/>
      <c r="BA86" s="32"/>
      <c r="BB86" s="32" t="s">
        <v>64</v>
      </c>
      <c r="BC86" s="32">
        <v>7068</v>
      </c>
      <c r="BD86" s="32">
        <v>5525</v>
      </c>
      <c r="BE86" s="383">
        <v>5067</v>
      </c>
      <c r="BF86" s="32">
        <v>4872</v>
      </c>
      <c r="BG86" s="32">
        <v>3392</v>
      </c>
      <c r="BH86" s="32">
        <f t="shared" si="9"/>
        <v>0</v>
      </c>
      <c r="BI86" s="106">
        <f t="shared" si="7"/>
        <v>25924</v>
      </c>
      <c r="BJ86" s="81"/>
      <c r="BK86" s="81">
        <v>73</v>
      </c>
      <c r="BM86" s="71">
        <v>68</v>
      </c>
    </row>
    <row r="87" spans="1:65" s="71" customFormat="1" ht="15.75" x14ac:dyDescent="0.25">
      <c r="A87" s="42" t="s">
        <v>125</v>
      </c>
      <c r="B87" s="259" t="s">
        <v>126</v>
      </c>
      <c r="C87" s="402">
        <f t="shared" si="8"/>
        <v>43</v>
      </c>
      <c r="D87" s="224"/>
      <c r="E87" s="360"/>
      <c r="F87" s="94"/>
      <c r="G87" s="68"/>
      <c r="H87" s="68"/>
      <c r="I87" s="68"/>
      <c r="J87" s="68"/>
      <c r="K87" s="68"/>
      <c r="L87" s="68"/>
      <c r="M87" s="68"/>
      <c r="N87" s="68"/>
      <c r="O87" s="50"/>
      <c r="P87" s="55"/>
      <c r="Q87" s="42"/>
      <c r="R87" s="42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69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332"/>
      <c r="BA87" s="32"/>
      <c r="BB87" s="32"/>
      <c r="BC87" s="32"/>
      <c r="BD87" s="32"/>
      <c r="BE87" s="383">
        <v>2625</v>
      </c>
      <c r="BF87" s="32">
        <v>3014</v>
      </c>
      <c r="BG87" s="32">
        <v>2292</v>
      </c>
      <c r="BH87" s="32">
        <f t="shared" si="9"/>
        <v>43</v>
      </c>
      <c r="BI87" s="106">
        <f t="shared" si="7"/>
        <v>7974</v>
      </c>
      <c r="BJ87" s="81"/>
      <c r="BK87" s="81">
        <v>43</v>
      </c>
      <c r="BL87" s="71">
        <v>1</v>
      </c>
      <c r="BM87" s="71">
        <v>43</v>
      </c>
    </row>
    <row r="88" spans="1:65" s="71" customFormat="1" ht="15.75" x14ac:dyDescent="0.25">
      <c r="A88" s="36" t="s">
        <v>45</v>
      </c>
      <c r="B88" s="53" t="s">
        <v>46</v>
      </c>
      <c r="C88" s="402">
        <f t="shared" si="8"/>
        <v>0</v>
      </c>
      <c r="D88" s="222"/>
      <c r="E88" s="361"/>
      <c r="F88" s="94"/>
      <c r="G88" s="50"/>
      <c r="H88" s="50"/>
      <c r="I88" s="50"/>
      <c r="J88" s="50"/>
      <c r="K88" s="50"/>
      <c r="L88" s="50"/>
      <c r="M88" s="50"/>
      <c r="N88" s="50"/>
      <c r="O88" s="50"/>
      <c r="P88" s="55"/>
      <c r="Q88" s="42"/>
      <c r="R88" s="42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68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195"/>
      <c r="BA88" s="32"/>
      <c r="BB88" s="32"/>
      <c r="BC88" s="32"/>
      <c r="BD88" s="32"/>
      <c r="BE88" s="383">
        <v>1081</v>
      </c>
      <c r="BF88" s="32">
        <v>386</v>
      </c>
      <c r="BG88" s="32">
        <v>2202</v>
      </c>
      <c r="BH88" s="32">
        <f t="shared" si="9"/>
        <v>0</v>
      </c>
      <c r="BI88" s="106">
        <f t="shared" si="7"/>
        <v>3669</v>
      </c>
      <c r="BJ88" s="81"/>
      <c r="BK88" s="81">
        <v>186</v>
      </c>
      <c r="BM88" s="71">
        <v>190</v>
      </c>
    </row>
    <row r="89" spans="1:65" s="71" customFormat="1" ht="15.75" x14ac:dyDescent="0.25">
      <c r="A89" s="36" t="s">
        <v>75</v>
      </c>
      <c r="B89" s="259" t="s">
        <v>74</v>
      </c>
      <c r="C89" s="402">
        <f t="shared" si="8"/>
        <v>0</v>
      </c>
      <c r="D89" s="222"/>
      <c r="E89" s="361"/>
      <c r="F89" s="94"/>
      <c r="G89" s="50"/>
      <c r="H89" s="50"/>
      <c r="I89" s="50"/>
      <c r="J89" s="50"/>
      <c r="K89" s="50"/>
      <c r="L89" s="50"/>
      <c r="M89" s="50"/>
      <c r="N89" s="50"/>
      <c r="O89" s="50"/>
      <c r="P89" s="55"/>
      <c r="Q89" s="42"/>
      <c r="R89" s="42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68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195"/>
      <c r="BA89" s="32"/>
      <c r="BB89" s="32"/>
      <c r="BC89" s="32"/>
      <c r="BD89" s="32"/>
      <c r="BE89" s="383">
        <v>652</v>
      </c>
      <c r="BF89" s="32">
        <v>1681</v>
      </c>
      <c r="BG89" s="32">
        <v>1122</v>
      </c>
      <c r="BH89" s="32">
        <f t="shared" si="9"/>
        <v>0</v>
      </c>
      <c r="BI89" s="106">
        <f t="shared" si="7"/>
        <v>3455</v>
      </c>
      <c r="BJ89" s="81"/>
      <c r="BK89" s="81">
        <v>25</v>
      </c>
      <c r="BM89" s="71">
        <v>3</v>
      </c>
    </row>
    <row r="90" spans="1:65" s="71" customFormat="1" ht="15.75" x14ac:dyDescent="0.25">
      <c r="A90" s="39" t="s">
        <v>135</v>
      </c>
      <c r="B90" s="53" t="s">
        <v>136</v>
      </c>
      <c r="C90" s="402">
        <f t="shared" si="8"/>
        <v>0</v>
      </c>
      <c r="D90" s="222"/>
      <c r="E90" s="361"/>
      <c r="F90" s="94"/>
      <c r="G90" s="50"/>
      <c r="H90" s="50"/>
      <c r="I90" s="50"/>
      <c r="J90" s="50"/>
      <c r="K90" s="50"/>
      <c r="L90" s="50"/>
      <c r="M90" s="50"/>
      <c r="N90" s="50"/>
      <c r="O90" s="50"/>
      <c r="P90" s="55"/>
      <c r="Q90" s="42"/>
      <c r="R90" s="42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68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195"/>
      <c r="BA90" s="32"/>
      <c r="BB90" s="32"/>
      <c r="BC90" s="32"/>
      <c r="BD90" s="32"/>
      <c r="BE90" s="383">
        <v>562</v>
      </c>
      <c r="BF90" s="32">
        <v>1002</v>
      </c>
      <c r="BG90" s="32">
        <v>806</v>
      </c>
      <c r="BH90" s="32">
        <f t="shared" si="9"/>
        <v>0</v>
      </c>
      <c r="BI90" s="106">
        <f t="shared" si="7"/>
        <v>2370</v>
      </c>
      <c r="BJ90" s="81"/>
      <c r="BK90" s="81">
        <v>22</v>
      </c>
      <c r="BM90" s="71">
        <v>15</v>
      </c>
    </row>
    <row r="91" spans="1:65" s="71" customFormat="1" ht="15.75" x14ac:dyDescent="0.25">
      <c r="A91" s="142" t="s">
        <v>160</v>
      </c>
      <c r="B91" s="53" t="s">
        <v>161</v>
      </c>
      <c r="C91" s="402">
        <f t="shared" si="8"/>
        <v>0</v>
      </c>
      <c r="D91" s="222"/>
      <c r="E91" s="361"/>
      <c r="F91" s="94"/>
      <c r="G91" s="50"/>
      <c r="H91" s="50"/>
      <c r="I91" s="50"/>
      <c r="J91" s="50"/>
      <c r="K91" s="50"/>
      <c r="L91" s="50"/>
      <c r="M91" s="50"/>
      <c r="N91" s="50"/>
      <c r="O91" s="50"/>
      <c r="P91" s="55"/>
      <c r="Q91" s="42"/>
      <c r="R91" s="42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68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195"/>
      <c r="BA91" s="32"/>
      <c r="BB91" s="32"/>
      <c r="BC91" s="32"/>
      <c r="BD91" s="32"/>
      <c r="BE91" s="383"/>
      <c r="BF91" s="32">
        <v>0</v>
      </c>
      <c r="BG91" s="32">
        <v>0</v>
      </c>
      <c r="BH91" s="32">
        <f t="shared" si="9"/>
        <v>0</v>
      </c>
      <c r="BI91" s="106">
        <f t="shared" si="7"/>
        <v>0</v>
      </c>
      <c r="BJ91" s="81"/>
      <c r="BK91" s="81">
        <v>47</v>
      </c>
      <c r="BM91" s="71">
        <v>32</v>
      </c>
    </row>
    <row r="92" spans="1:65" s="71" customFormat="1" ht="15.75" x14ac:dyDescent="0.25">
      <c r="A92" s="36" t="s">
        <v>123</v>
      </c>
      <c r="B92" s="53" t="s">
        <v>124</v>
      </c>
      <c r="C92" s="402">
        <f t="shared" si="8"/>
        <v>0</v>
      </c>
      <c r="D92" s="222"/>
      <c r="E92" s="361"/>
      <c r="F92" s="94"/>
      <c r="G92" s="50"/>
      <c r="H92" s="50"/>
      <c r="I92" s="50"/>
      <c r="J92" s="50"/>
      <c r="K92" s="50"/>
      <c r="L92" s="50"/>
      <c r="M92" s="50"/>
      <c r="N92" s="50"/>
      <c r="O92" s="50"/>
      <c r="P92" s="55"/>
      <c r="Q92" s="42"/>
      <c r="R92" s="42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68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195"/>
      <c r="BA92" s="32"/>
      <c r="BB92" s="32"/>
      <c r="BC92" s="32"/>
      <c r="BD92" s="32"/>
      <c r="BE92" s="383"/>
      <c r="BF92" s="32">
        <v>766</v>
      </c>
      <c r="BG92" s="32">
        <v>1247</v>
      </c>
      <c r="BH92" s="32">
        <f t="shared" si="9"/>
        <v>0</v>
      </c>
      <c r="BI92" s="106">
        <f t="shared" si="7"/>
        <v>2013</v>
      </c>
      <c r="BJ92" s="81"/>
      <c r="BK92" s="81">
        <v>19</v>
      </c>
      <c r="BM92" s="71">
        <v>21</v>
      </c>
    </row>
    <row r="93" spans="1:65" s="71" customFormat="1" ht="15.75" x14ac:dyDescent="0.25">
      <c r="A93" s="401" t="s">
        <v>246</v>
      </c>
      <c r="B93" s="188" t="s">
        <v>247</v>
      </c>
      <c r="C93" s="402">
        <f t="shared" si="8"/>
        <v>0</v>
      </c>
      <c r="D93" s="222"/>
      <c r="E93" s="361"/>
      <c r="F93" s="94"/>
      <c r="G93" s="50"/>
      <c r="H93" s="50"/>
      <c r="I93" s="50"/>
      <c r="J93" s="50"/>
      <c r="K93" s="50"/>
      <c r="L93" s="50"/>
      <c r="M93" s="50"/>
      <c r="N93" s="50"/>
      <c r="O93" s="50"/>
      <c r="P93" s="55"/>
      <c r="Q93" s="42"/>
      <c r="R93" s="42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68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195"/>
      <c r="BA93" s="32"/>
      <c r="BB93" s="32"/>
      <c r="BC93" s="32"/>
      <c r="BD93" s="32"/>
      <c r="BE93" s="383"/>
      <c r="BF93" s="32"/>
      <c r="BG93" s="32">
        <v>5</v>
      </c>
      <c r="BH93" s="32">
        <f t="shared" si="9"/>
        <v>0</v>
      </c>
      <c r="BI93" s="106">
        <f t="shared" si="7"/>
        <v>5</v>
      </c>
      <c r="BJ93" s="81"/>
      <c r="BK93" s="81">
        <v>5</v>
      </c>
      <c r="BM93" s="71">
        <v>8</v>
      </c>
    </row>
    <row r="94" spans="1:65" s="71" customFormat="1" ht="15.75" x14ac:dyDescent="0.25">
      <c r="A94" s="36" t="s">
        <v>244</v>
      </c>
      <c r="B94" s="53" t="s">
        <v>245</v>
      </c>
      <c r="C94" s="402">
        <f t="shared" si="8"/>
        <v>0</v>
      </c>
      <c r="D94" s="222"/>
      <c r="E94" s="361"/>
      <c r="F94" s="94"/>
      <c r="G94" s="50"/>
      <c r="H94" s="50"/>
      <c r="I94" s="50"/>
      <c r="J94" s="50"/>
      <c r="K94" s="50"/>
      <c r="L94" s="50"/>
      <c r="M94" s="50"/>
      <c r="N94" s="50"/>
      <c r="O94" s="50"/>
      <c r="P94" s="55"/>
      <c r="Q94" s="42"/>
      <c r="R94" s="42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68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195"/>
      <c r="BA94" s="32"/>
      <c r="BB94" s="32"/>
      <c r="BC94" s="32"/>
      <c r="BD94" s="32"/>
      <c r="BE94" s="383"/>
      <c r="BF94" s="32"/>
      <c r="BG94" s="32">
        <v>270</v>
      </c>
      <c r="BH94" s="32">
        <f t="shared" si="9"/>
        <v>0</v>
      </c>
      <c r="BI94" s="106">
        <f t="shared" si="7"/>
        <v>270</v>
      </c>
      <c r="BJ94" s="81"/>
      <c r="BK94" s="81">
        <v>14</v>
      </c>
      <c r="BM94" s="71">
        <v>19</v>
      </c>
    </row>
    <row r="95" spans="1:65" s="71" customFormat="1" ht="15.75" x14ac:dyDescent="0.25">
      <c r="A95" s="36" t="s">
        <v>267</v>
      </c>
      <c r="B95" s="53" t="s">
        <v>266</v>
      </c>
      <c r="C95" s="402">
        <f t="shared" si="8"/>
        <v>0</v>
      </c>
      <c r="D95" s="222"/>
      <c r="E95" s="361"/>
      <c r="F95" s="94"/>
      <c r="G95" s="50"/>
      <c r="H95" s="50"/>
      <c r="I95" s="50"/>
      <c r="J95" s="50"/>
      <c r="K95" s="50"/>
      <c r="L95" s="50"/>
      <c r="M95" s="50"/>
      <c r="N95" s="50"/>
      <c r="O95" s="50"/>
      <c r="P95" s="55"/>
      <c r="Q95" s="42"/>
      <c r="R95" s="42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68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195"/>
      <c r="BA95" s="32"/>
      <c r="BB95" s="32"/>
      <c r="BC95" s="32"/>
      <c r="BD95" s="32"/>
      <c r="BE95" s="383"/>
      <c r="BF95" s="32"/>
      <c r="BG95" s="32">
        <v>219</v>
      </c>
      <c r="BH95" s="32">
        <f t="shared" si="9"/>
        <v>0</v>
      </c>
      <c r="BI95" s="106">
        <f t="shared" si="7"/>
        <v>219</v>
      </c>
      <c r="BJ95" s="81"/>
      <c r="BK95" s="81">
        <v>9</v>
      </c>
      <c r="BM95" s="71">
        <v>20</v>
      </c>
    </row>
    <row r="96" spans="1:65" s="71" customFormat="1" ht="15.75" x14ac:dyDescent="0.25">
      <c r="A96" s="36" t="s">
        <v>285</v>
      </c>
      <c r="B96" s="53" t="s">
        <v>286</v>
      </c>
      <c r="C96" s="402">
        <f t="shared" si="8"/>
        <v>0</v>
      </c>
      <c r="D96" s="222"/>
      <c r="E96" s="361"/>
      <c r="F96" s="94"/>
      <c r="G96" s="50"/>
      <c r="H96" s="50"/>
      <c r="I96" s="50"/>
      <c r="J96" s="50"/>
      <c r="K96" s="50"/>
      <c r="L96" s="50"/>
      <c r="M96" s="50"/>
      <c r="N96" s="50"/>
      <c r="O96" s="50"/>
      <c r="P96" s="55"/>
      <c r="Q96" s="42"/>
      <c r="R96" s="42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68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195"/>
      <c r="BA96" s="32"/>
      <c r="BB96" s="32"/>
      <c r="BC96" s="32"/>
      <c r="BD96" s="32"/>
      <c r="BE96" s="383"/>
      <c r="BF96" s="32"/>
      <c r="BG96" s="32">
        <v>108</v>
      </c>
      <c r="BH96" s="32">
        <f t="shared" si="9"/>
        <v>0</v>
      </c>
      <c r="BI96" s="106">
        <f t="shared" si="7"/>
        <v>108</v>
      </c>
      <c r="BJ96" s="81"/>
      <c r="BK96" s="81">
        <v>28</v>
      </c>
      <c r="BM96" s="71">
        <v>36</v>
      </c>
    </row>
    <row r="97" spans="1:73" s="71" customFormat="1" ht="15.75" x14ac:dyDescent="0.25">
      <c r="A97" s="42" t="s">
        <v>71</v>
      </c>
      <c r="B97" s="53" t="s">
        <v>53</v>
      </c>
      <c r="C97" s="402">
        <f t="shared" si="8"/>
        <v>0</v>
      </c>
      <c r="D97" s="222"/>
      <c r="E97" s="361"/>
      <c r="F97" s="94"/>
      <c r="G97" s="50"/>
      <c r="H97" s="50"/>
      <c r="I97" s="50"/>
      <c r="J97" s="50"/>
      <c r="K97" s="50"/>
      <c r="L97" s="50"/>
      <c r="M97" s="50"/>
      <c r="N97" s="50"/>
      <c r="O97" s="50"/>
      <c r="P97" s="55"/>
      <c r="Q97" s="42"/>
      <c r="R97" s="42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195"/>
      <c r="BA97" s="32"/>
      <c r="BB97" s="32"/>
      <c r="BC97" s="32"/>
      <c r="BD97" s="32"/>
      <c r="BE97" s="383">
        <v>1630</v>
      </c>
      <c r="BF97" s="32">
        <v>311</v>
      </c>
      <c r="BG97" s="32">
        <v>0</v>
      </c>
      <c r="BH97" s="32">
        <f t="shared" si="9"/>
        <v>0</v>
      </c>
      <c r="BI97" s="106">
        <f t="shared" si="7"/>
        <v>1941</v>
      </c>
      <c r="BJ97" s="81"/>
      <c r="BK97" s="81">
        <v>25</v>
      </c>
      <c r="BM97" s="71">
        <v>10</v>
      </c>
    </row>
    <row r="98" spans="1:73" s="71" customFormat="1" ht="15.75" x14ac:dyDescent="0.25">
      <c r="A98" s="36" t="s">
        <v>83</v>
      </c>
      <c r="B98" s="50" t="s">
        <v>87</v>
      </c>
      <c r="C98" s="402">
        <f t="shared" si="8"/>
        <v>0</v>
      </c>
      <c r="D98" s="222"/>
      <c r="E98" s="361"/>
      <c r="F98" s="94"/>
      <c r="G98" s="50"/>
      <c r="H98" s="50"/>
      <c r="I98" s="50"/>
      <c r="J98" s="50"/>
      <c r="K98" s="50"/>
      <c r="L98" s="50"/>
      <c r="M98" s="50"/>
      <c r="N98" s="50"/>
      <c r="O98" s="50"/>
      <c r="P98" s="55"/>
      <c r="Q98" s="42"/>
      <c r="R98" s="42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195"/>
      <c r="BA98" s="32"/>
      <c r="BB98" s="32"/>
      <c r="BC98" s="32"/>
      <c r="BD98" s="32"/>
      <c r="BE98" s="383">
        <v>242</v>
      </c>
      <c r="BF98" s="32">
        <v>627</v>
      </c>
      <c r="BG98" s="32">
        <v>0</v>
      </c>
      <c r="BH98" s="32">
        <f t="shared" si="9"/>
        <v>0</v>
      </c>
      <c r="BI98" s="106">
        <f t="shared" si="7"/>
        <v>869</v>
      </c>
      <c r="BJ98" s="81"/>
      <c r="BK98" s="81">
        <v>70</v>
      </c>
      <c r="BM98" s="71">
        <v>93</v>
      </c>
    </row>
    <row r="99" spans="1:73" s="71" customFormat="1" ht="16.5" thickBot="1" x14ac:dyDescent="0.3">
      <c r="A99" s="321" t="s">
        <v>289</v>
      </c>
      <c r="B99" s="404" t="s">
        <v>290</v>
      </c>
      <c r="C99" s="402">
        <f t="shared" si="8"/>
        <v>0</v>
      </c>
      <c r="D99" s="222"/>
      <c r="E99" s="361"/>
      <c r="F99" s="94"/>
      <c r="G99" s="50"/>
      <c r="H99" s="50"/>
      <c r="I99" s="50"/>
      <c r="J99" s="50"/>
      <c r="K99" s="50"/>
      <c r="L99" s="50"/>
      <c r="M99" s="50"/>
      <c r="N99" s="50"/>
      <c r="O99" s="50"/>
      <c r="P99" s="55"/>
      <c r="Q99" s="42"/>
      <c r="R99" s="42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195"/>
      <c r="BA99" s="32"/>
      <c r="BB99" s="32"/>
      <c r="BC99" s="32"/>
      <c r="BD99" s="32"/>
      <c r="BE99" s="383"/>
      <c r="BF99" s="32"/>
      <c r="BG99" s="32">
        <v>0</v>
      </c>
      <c r="BH99" s="32">
        <f t="shared" si="9"/>
        <v>0</v>
      </c>
      <c r="BI99" s="106">
        <f t="shared" si="7"/>
        <v>0</v>
      </c>
      <c r="BJ99" s="81"/>
      <c r="BK99" s="81">
        <v>18</v>
      </c>
      <c r="BM99" s="71">
        <v>8</v>
      </c>
    </row>
    <row r="100" spans="1:73" s="71" customFormat="1" ht="15.75" x14ac:dyDescent="0.25">
      <c r="A100" s="50"/>
      <c r="B100" s="53"/>
      <c r="C100" s="42">
        <f>SUM(C3:C98)</f>
        <v>2133</v>
      </c>
      <c r="D100" s="222">
        <f>SUM(D3:D98)</f>
        <v>0</v>
      </c>
      <c r="E100" s="361"/>
      <c r="F100" s="50">
        <f>SUM(F3:F98)</f>
        <v>0</v>
      </c>
      <c r="G100" s="50">
        <f>SUM(G3:G98)</f>
        <v>0</v>
      </c>
      <c r="H100" s="50">
        <f t="shared" ref="H100:M100" si="11">SUM(H3:H98)</f>
        <v>0</v>
      </c>
      <c r="I100" s="50">
        <f t="shared" si="11"/>
        <v>0</v>
      </c>
      <c r="J100" s="50">
        <f t="shared" si="11"/>
        <v>0</v>
      </c>
      <c r="K100" s="50">
        <f t="shared" si="11"/>
        <v>0</v>
      </c>
      <c r="L100" s="50">
        <f t="shared" si="11"/>
        <v>0</v>
      </c>
      <c r="M100" s="50">
        <f t="shared" si="11"/>
        <v>0</v>
      </c>
      <c r="N100" s="50">
        <f>SUM(N3:N98)</f>
        <v>0</v>
      </c>
      <c r="O100" s="50">
        <f>SUM(O3:O98)</f>
        <v>0</v>
      </c>
      <c r="P100" s="55">
        <f>SUM(P3:P98)</f>
        <v>0</v>
      </c>
      <c r="Q100" s="50">
        <f t="shared" ref="Q100:R100" si="12">SUM(Q3:Q98)</f>
        <v>1409</v>
      </c>
      <c r="R100" s="50">
        <f t="shared" si="12"/>
        <v>454</v>
      </c>
      <c r="S100" s="50">
        <f t="shared" ref="S100:AE100" si="13">SUM(S3:S98)</f>
        <v>197</v>
      </c>
      <c r="T100" s="50">
        <f t="shared" si="13"/>
        <v>272</v>
      </c>
      <c r="U100" s="50">
        <f t="shared" si="13"/>
        <v>448</v>
      </c>
      <c r="V100" s="50">
        <f t="shared" si="13"/>
        <v>532</v>
      </c>
      <c r="W100" s="50">
        <f t="shared" si="13"/>
        <v>96</v>
      </c>
      <c r="X100" s="50">
        <f t="shared" si="13"/>
        <v>0</v>
      </c>
      <c r="Y100" s="50">
        <f t="shared" si="13"/>
        <v>0</v>
      </c>
      <c r="Z100" s="50">
        <f t="shared" si="13"/>
        <v>0</v>
      </c>
      <c r="AA100" s="50">
        <f t="shared" si="13"/>
        <v>0</v>
      </c>
      <c r="AB100" s="50">
        <f t="shared" si="13"/>
        <v>0</v>
      </c>
      <c r="AC100" s="50">
        <f t="shared" si="13"/>
        <v>0</v>
      </c>
      <c r="AD100" s="50">
        <f t="shared" si="13"/>
        <v>0</v>
      </c>
      <c r="AE100" s="50">
        <f t="shared" si="13"/>
        <v>0</v>
      </c>
      <c r="AF100" s="50">
        <f t="shared" ref="AF100:AK100" si="14">SUM(AF3:AF98)</f>
        <v>0</v>
      </c>
      <c r="AG100" s="50">
        <f t="shared" si="14"/>
        <v>0</v>
      </c>
      <c r="AH100" s="50">
        <f t="shared" si="14"/>
        <v>0</v>
      </c>
      <c r="AI100" s="50">
        <f t="shared" si="14"/>
        <v>0</v>
      </c>
      <c r="AJ100" s="50">
        <f t="shared" si="14"/>
        <v>0</v>
      </c>
      <c r="AK100" s="50">
        <f t="shared" si="14"/>
        <v>0</v>
      </c>
      <c r="AL100" s="50">
        <f>SUM(AL3:AL98)</f>
        <v>0</v>
      </c>
      <c r="AM100" s="50">
        <f>SUM(AM3:AM98)</f>
        <v>0</v>
      </c>
      <c r="AN100" s="50">
        <f>SUM(AN3:AN98)</f>
        <v>0</v>
      </c>
      <c r="AO100" s="50">
        <f>SUM(AO3:AO98)</f>
        <v>0</v>
      </c>
      <c r="AP100" s="50">
        <f>SUM(AP3:AP98)</f>
        <v>0</v>
      </c>
      <c r="AQ100" s="50">
        <f t="shared" ref="AQ100:BF100" si="15">SUM(AQ3:AQ98)</f>
        <v>0</v>
      </c>
      <c r="AR100" s="50">
        <f t="shared" si="15"/>
        <v>0</v>
      </c>
      <c r="AS100" s="50">
        <f t="shared" si="15"/>
        <v>0</v>
      </c>
      <c r="AT100" s="50">
        <f t="shared" si="15"/>
        <v>0</v>
      </c>
      <c r="AU100" s="50">
        <f t="shared" si="15"/>
        <v>0</v>
      </c>
      <c r="AV100" s="50">
        <f t="shared" si="15"/>
        <v>0</v>
      </c>
      <c r="AW100" s="50">
        <f t="shared" si="15"/>
        <v>0</v>
      </c>
      <c r="AX100" s="50">
        <f t="shared" si="15"/>
        <v>0</v>
      </c>
      <c r="AY100" s="50">
        <f>SUM(AY3:AY99)</f>
        <v>0</v>
      </c>
      <c r="AZ100" s="50">
        <f>SUM(AZ3:AZ99)</f>
        <v>0</v>
      </c>
      <c r="BA100" s="32">
        <f t="shared" si="15"/>
        <v>12265</v>
      </c>
      <c r="BB100" s="32">
        <f t="shared" si="15"/>
        <v>29880</v>
      </c>
      <c r="BC100" s="32">
        <f t="shared" si="15"/>
        <v>52460</v>
      </c>
      <c r="BD100" s="32">
        <f t="shared" si="15"/>
        <v>59042</v>
      </c>
      <c r="BE100" s="383">
        <f t="shared" si="15"/>
        <v>98630</v>
      </c>
      <c r="BF100" s="32">
        <f t="shared" si="15"/>
        <v>130303</v>
      </c>
      <c r="BG100" s="32">
        <f>SUM(BG3:BG99)</f>
        <v>145131</v>
      </c>
      <c r="BH100" s="32">
        <f>SUM(BH3:BH99)</f>
        <v>5541</v>
      </c>
      <c r="BI100" s="106">
        <f>SUM(BI3:BI98)</f>
        <v>533252</v>
      </c>
      <c r="BJ100" s="81"/>
    </row>
    <row r="101" spans="1:73" s="48" customFormat="1" ht="15.75" x14ac:dyDescent="0.25">
      <c r="A101" s="71"/>
      <c r="B101" s="72"/>
      <c r="D101" s="226"/>
      <c r="E101" s="226"/>
    </row>
    <row r="102" spans="1:73" s="48" customFormat="1" ht="15.75" x14ac:dyDescent="0.25">
      <c r="A102" s="71"/>
      <c r="B102" s="72"/>
      <c r="D102" s="226"/>
      <c r="E102" s="226"/>
    </row>
    <row r="103" spans="1:73" s="48" customFormat="1" ht="15.75" x14ac:dyDescent="0.25">
      <c r="A103" s="71"/>
      <c r="B103" s="72"/>
      <c r="D103" s="226"/>
      <c r="E103" s="226"/>
    </row>
    <row r="104" spans="1:73" ht="15.75" x14ac:dyDescent="0.25">
      <c r="BT104" s="5"/>
      <c r="BU104" s="5"/>
    </row>
  </sheetData>
  <sheetProtection password="CCF0" sheet="1" objects="1" scenarios="1"/>
  <sortState ref="A100:CY102">
    <sortCondition ref="A100"/>
  </sortState>
  <mergeCells count="3">
    <mergeCell ref="O1:P1"/>
    <mergeCell ref="BA1:BH1"/>
    <mergeCell ref="D1:N1"/>
  </mergeCells>
  <pageMargins left="0.45" right="0.45" top="0.75" bottom="0.75" header="0.3" footer="0.3"/>
  <pageSetup scale="31" fitToWidth="0" orientation="landscape" r:id="rId1"/>
  <headerFooter>
    <oddHeader>&amp;LCVMA Chapter 27-3&amp;CROAD WARRIOR MILEAGE TRACKING&amp;R&amp;D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2"/>
  <sheetViews>
    <sheetView topLeftCell="A52" zoomScale="110" zoomScaleNormal="110" workbookViewId="0">
      <selection activeCell="G84" sqref="G84"/>
    </sheetView>
  </sheetViews>
  <sheetFormatPr defaultColWidth="15.140625" defaultRowHeight="15" customHeight="1" x14ac:dyDescent="0.25"/>
  <cols>
    <col min="1" max="1" width="14.140625" style="28" customWidth="1"/>
    <col min="2" max="2" width="42.7109375" style="122" bestFit="1" customWidth="1"/>
    <col min="3" max="4" width="10.5703125" style="2" bestFit="1" customWidth="1"/>
    <col min="5" max="5" width="10" style="2" bestFit="1" customWidth="1"/>
    <col min="6" max="6" width="10.28515625" style="2" bestFit="1" customWidth="1"/>
    <col min="7" max="7" width="19.85546875" style="2" customWidth="1"/>
    <col min="8" max="8" width="19.7109375" style="4" bestFit="1" customWidth="1"/>
    <col min="9" max="9" width="10.28515625" style="2" customWidth="1"/>
    <col min="10" max="10" width="8.28515625" style="2" bestFit="1" customWidth="1"/>
    <col min="11" max="11" width="8.5703125" style="2" customWidth="1"/>
    <col min="12" max="12" width="9.7109375" style="2" bestFit="1" customWidth="1"/>
    <col min="13" max="13" width="9" style="2" bestFit="1" customWidth="1"/>
    <col min="14" max="14" width="14.42578125" style="2" customWidth="1"/>
    <col min="15" max="15" width="11.7109375" style="2" customWidth="1"/>
    <col min="16" max="16" width="18" style="2" bestFit="1" customWidth="1"/>
    <col min="17" max="17" width="13.28515625" style="4" customWidth="1"/>
    <col min="18" max="18" width="12.28515625" style="2" customWidth="1"/>
    <col min="19" max="19" width="11.140625" style="2" customWidth="1"/>
    <col min="20" max="16384" width="15.140625" style="2"/>
  </cols>
  <sheetData>
    <row r="1" spans="1:19" ht="30.75" customHeight="1" thickBot="1" x14ac:dyDescent="0.3">
      <c r="A1" s="455" t="s">
        <v>0</v>
      </c>
      <c r="B1" s="457" t="s">
        <v>1</v>
      </c>
      <c r="C1" s="464"/>
      <c r="D1" s="464"/>
      <c r="E1" s="464"/>
      <c r="F1" s="465"/>
      <c r="G1" s="459" t="s">
        <v>276</v>
      </c>
      <c r="H1" s="460"/>
      <c r="I1" s="461" t="s">
        <v>2</v>
      </c>
      <c r="J1" s="462"/>
      <c r="K1" s="462"/>
      <c r="L1" s="462"/>
      <c r="M1" s="463"/>
      <c r="N1" s="111" t="s">
        <v>51</v>
      </c>
      <c r="O1" s="451" t="s">
        <v>277</v>
      </c>
      <c r="P1" s="452"/>
      <c r="Q1" s="453"/>
      <c r="R1" s="453"/>
      <c r="S1" s="454"/>
    </row>
    <row r="2" spans="1:19" ht="15.75" customHeight="1" thickBot="1" x14ac:dyDescent="0.3">
      <c r="A2" s="456"/>
      <c r="B2" s="458"/>
      <c r="C2" s="24" t="s">
        <v>14</v>
      </c>
      <c r="D2" s="25" t="s">
        <v>15</v>
      </c>
      <c r="E2" s="25" t="s">
        <v>16</v>
      </c>
      <c r="F2" s="26" t="s">
        <v>17</v>
      </c>
      <c r="G2" s="15">
        <v>1</v>
      </c>
      <c r="H2" s="16">
        <v>2</v>
      </c>
      <c r="I2" s="17" t="s">
        <v>78</v>
      </c>
      <c r="J2" s="18" t="s">
        <v>79</v>
      </c>
      <c r="K2" s="18" t="s">
        <v>80</v>
      </c>
      <c r="L2" s="18" t="s">
        <v>81</v>
      </c>
      <c r="M2" s="16" t="s">
        <v>82</v>
      </c>
      <c r="N2" s="19" t="s">
        <v>52</v>
      </c>
      <c r="O2" s="20">
        <v>1</v>
      </c>
      <c r="P2" s="18">
        <v>2</v>
      </c>
      <c r="Q2" s="21">
        <v>2</v>
      </c>
      <c r="R2" s="22">
        <v>3</v>
      </c>
      <c r="S2" s="23">
        <v>4</v>
      </c>
    </row>
    <row r="3" spans="1:19" s="35" customFormat="1" ht="14.25" customHeight="1" x14ac:dyDescent="0.25">
      <c r="A3" s="31" t="s">
        <v>18</v>
      </c>
      <c r="B3" s="112" t="s">
        <v>19</v>
      </c>
      <c r="C3" s="143">
        <v>44201</v>
      </c>
      <c r="D3" s="46"/>
      <c r="E3" s="46"/>
      <c r="F3" s="144"/>
      <c r="G3" s="350"/>
      <c r="H3" s="274"/>
      <c r="I3" s="234"/>
      <c r="J3" s="234"/>
      <c r="K3" s="234"/>
      <c r="L3" s="234"/>
      <c r="M3" s="234"/>
      <c r="N3" s="293"/>
      <c r="O3" s="33"/>
      <c r="P3" s="34"/>
      <c r="Q3" s="85"/>
      <c r="R3" s="50"/>
      <c r="S3" s="55"/>
    </row>
    <row r="4" spans="1:19" s="35" customFormat="1" ht="14.25" customHeight="1" x14ac:dyDescent="0.25">
      <c r="A4" s="31" t="s">
        <v>20</v>
      </c>
      <c r="B4" s="113" t="str">
        <f>HYPERLINK("http://www.combatvet.org/members/showMember.asp?LID=8083","Robbie ""Ghost Rider"" Williams")</f>
        <v>Robbie "Ghost Rider" Williams</v>
      </c>
      <c r="C4" s="145"/>
      <c r="D4" s="46"/>
      <c r="E4" s="46"/>
      <c r="F4" s="144"/>
      <c r="G4" s="89"/>
      <c r="H4" s="274"/>
      <c r="I4" s="234"/>
      <c r="J4" s="234"/>
      <c r="K4" s="234"/>
      <c r="L4" s="234"/>
      <c r="M4" s="234"/>
      <c r="N4" s="293"/>
      <c r="O4" s="33"/>
      <c r="P4" s="34"/>
      <c r="Q4" s="85"/>
      <c r="R4" s="50"/>
      <c r="S4" s="55"/>
    </row>
    <row r="5" spans="1:19" s="35" customFormat="1" ht="14.25" customHeight="1" x14ac:dyDescent="0.25">
      <c r="A5" s="108" t="s">
        <v>190</v>
      </c>
      <c r="B5" s="114" t="s">
        <v>191</v>
      </c>
      <c r="C5" s="145"/>
      <c r="D5" s="46"/>
      <c r="E5" s="46"/>
      <c r="F5" s="144"/>
      <c r="G5" s="351"/>
      <c r="H5" s="274"/>
      <c r="I5" s="234"/>
      <c r="J5" s="234"/>
      <c r="K5" s="234"/>
      <c r="L5" s="234"/>
      <c r="M5" s="234"/>
      <c r="N5" s="293"/>
      <c r="O5" s="33"/>
      <c r="P5" s="41"/>
      <c r="Q5" s="85"/>
      <c r="R5" s="50"/>
      <c r="S5" s="55"/>
    </row>
    <row r="6" spans="1:19" s="35" customFormat="1" ht="14.25" customHeight="1" x14ac:dyDescent="0.25">
      <c r="A6" s="31" t="s">
        <v>21</v>
      </c>
      <c r="B6" s="113" t="str">
        <f>HYPERLINK("http://www.combatvet.org/members/showMember.asp?LID=9416","Scott ""Big Dawg"" Johnson")</f>
        <v>Scott "Big Dawg" Johnson</v>
      </c>
      <c r="C6" s="145">
        <v>44201</v>
      </c>
      <c r="D6" s="46"/>
      <c r="E6" s="46"/>
      <c r="F6" s="144"/>
      <c r="G6" s="89"/>
      <c r="H6" s="274"/>
      <c r="I6" s="234" t="s">
        <v>154</v>
      </c>
      <c r="J6" s="234"/>
      <c r="K6" s="234"/>
      <c r="L6" s="234" t="s">
        <v>139</v>
      </c>
      <c r="M6" s="235" t="s">
        <v>102</v>
      </c>
      <c r="N6" s="293"/>
      <c r="O6" s="33"/>
      <c r="P6" s="34"/>
      <c r="Q6" s="85"/>
      <c r="R6" s="50"/>
      <c r="S6" s="55"/>
    </row>
    <row r="7" spans="1:19" s="35" customFormat="1" ht="14.25" customHeight="1" x14ac:dyDescent="0.25">
      <c r="A7" s="31" t="s">
        <v>22</v>
      </c>
      <c r="B7" s="113" t="str">
        <f>HYPERLINK("http://www.combatvet.org/members/showMember.asp?LID=9586","Michael ""cordless"" geci")</f>
        <v>Michael "cordless" geci</v>
      </c>
      <c r="C7" s="145"/>
      <c r="D7" s="46"/>
      <c r="E7" s="46"/>
      <c r="F7" s="144"/>
      <c r="G7" s="89"/>
      <c r="H7" s="274"/>
      <c r="I7" s="234"/>
      <c r="J7" s="234"/>
      <c r="K7" s="234"/>
      <c r="L7" s="234"/>
      <c r="M7" s="234"/>
      <c r="N7" s="293"/>
      <c r="O7" s="33"/>
      <c r="P7" s="34"/>
      <c r="Q7" s="85"/>
      <c r="R7" s="50"/>
      <c r="S7" s="55"/>
    </row>
    <row r="8" spans="1:19" s="35" customFormat="1" ht="14.25" customHeight="1" x14ac:dyDescent="0.25">
      <c r="A8" s="123" t="s">
        <v>23</v>
      </c>
      <c r="B8" s="124" t="str">
        <f>HYPERLINK("http://www.combatvet.org/members/showMember.asp?LID=10224","jeffrey ""Stretch"" Scott")</f>
        <v>jeffrey "Stretch" Scott</v>
      </c>
      <c r="C8" s="145">
        <v>44229</v>
      </c>
      <c r="D8" s="46"/>
      <c r="E8" s="46"/>
      <c r="F8" s="144"/>
      <c r="G8" s="89"/>
      <c r="H8" s="274"/>
      <c r="I8" s="234"/>
      <c r="J8" s="234"/>
      <c r="K8" s="234"/>
      <c r="L8" s="234"/>
      <c r="M8" s="234"/>
      <c r="N8" s="293"/>
      <c r="O8" s="33"/>
      <c r="P8" s="34"/>
      <c r="Q8" s="85"/>
      <c r="R8" s="50"/>
      <c r="S8" s="55"/>
    </row>
    <row r="9" spans="1:19" s="35" customFormat="1" ht="14.25" customHeight="1" x14ac:dyDescent="0.25">
      <c r="A9" s="123" t="s">
        <v>24</v>
      </c>
      <c r="B9" s="124" t="s">
        <v>61</v>
      </c>
      <c r="C9" s="145">
        <v>44229</v>
      </c>
      <c r="D9" s="46"/>
      <c r="E9" s="46"/>
      <c r="F9" s="144"/>
      <c r="G9" s="89"/>
      <c r="H9" s="274"/>
      <c r="I9" s="234" t="s">
        <v>139</v>
      </c>
      <c r="J9" s="234"/>
      <c r="K9" s="234"/>
      <c r="L9" s="234"/>
      <c r="M9" s="234"/>
      <c r="N9" s="293"/>
      <c r="O9" s="33"/>
      <c r="P9" s="34"/>
      <c r="Q9" s="85"/>
      <c r="R9" s="50"/>
      <c r="S9" s="55"/>
    </row>
    <row r="10" spans="1:19" s="35" customFormat="1" ht="14.25" customHeight="1" x14ac:dyDescent="0.25">
      <c r="A10" s="31" t="s">
        <v>25</v>
      </c>
      <c r="B10" s="113" t="str">
        <f>HYPERLINK("http://www.combatvet.org/members/showMember.asp?LID=10801","Michael ""Mr Lezo"" Lilly")</f>
        <v>Michael "Mr Lezo" Lilly</v>
      </c>
      <c r="C10" s="145"/>
      <c r="D10" s="46"/>
      <c r="E10" s="46"/>
      <c r="F10" s="144"/>
      <c r="G10" s="89"/>
      <c r="H10" s="274"/>
      <c r="I10" s="234"/>
      <c r="J10" s="234"/>
      <c r="K10" s="234"/>
      <c r="L10" s="234"/>
      <c r="M10" s="234"/>
      <c r="N10" s="293"/>
      <c r="O10" s="33"/>
      <c r="P10" s="34"/>
      <c r="Q10" s="85"/>
      <c r="R10" s="50"/>
      <c r="S10" s="55"/>
    </row>
    <row r="11" spans="1:19" s="35" customFormat="1" ht="14.25" customHeight="1" x14ac:dyDescent="0.25">
      <c r="A11" s="123" t="s">
        <v>27</v>
      </c>
      <c r="B11" s="124" t="str">
        <f>HYPERLINK("http://www.combatvet.org/members/showMember.asp?LID=13730","Steven ""StoneCold"" Bunker")</f>
        <v>Steven "StoneCold" Bunker</v>
      </c>
      <c r="C11" s="145">
        <v>44201</v>
      </c>
      <c r="D11" s="46"/>
      <c r="E11" s="46"/>
      <c r="F11" s="144"/>
      <c r="G11" s="89"/>
      <c r="H11" s="274"/>
      <c r="I11" s="235" t="s">
        <v>26</v>
      </c>
      <c r="J11" s="235" t="s">
        <v>168</v>
      </c>
      <c r="K11" s="235" t="s">
        <v>105</v>
      </c>
      <c r="L11" s="235" t="s">
        <v>96</v>
      </c>
      <c r="M11" s="235" t="s">
        <v>102</v>
      </c>
      <c r="N11" s="293"/>
      <c r="O11" s="33"/>
      <c r="P11" s="34"/>
      <c r="Q11" s="85"/>
      <c r="R11" s="50"/>
      <c r="S11" s="55"/>
    </row>
    <row r="12" spans="1:19" s="35" customFormat="1" ht="14.25" customHeight="1" x14ac:dyDescent="0.25">
      <c r="A12" s="31" t="s">
        <v>116</v>
      </c>
      <c r="B12" s="115" t="s">
        <v>117</v>
      </c>
      <c r="C12" s="145"/>
      <c r="D12" s="46"/>
      <c r="E12" s="46"/>
      <c r="F12" s="144"/>
      <c r="G12" s="89"/>
      <c r="H12" s="274"/>
      <c r="I12" s="47"/>
      <c r="J12" s="47"/>
      <c r="K12" s="47"/>
      <c r="L12" s="47"/>
      <c r="M12" s="47"/>
      <c r="N12" s="293"/>
      <c r="O12" s="33"/>
      <c r="P12" s="34"/>
      <c r="Q12" s="85"/>
      <c r="R12" s="50"/>
      <c r="S12" s="55"/>
    </row>
    <row r="13" spans="1:19" s="35" customFormat="1" ht="14.25" customHeight="1" x14ac:dyDescent="0.25">
      <c r="A13" s="31" t="s">
        <v>248</v>
      </c>
      <c r="B13" s="115" t="s">
        <v>249</v>
      </c>
      <c r="C13" s="145"/>
      <c r="D13" s="46"/>
      <c r="E13" s="46"/>
      <c r="F13" s="144"/>
      <c r="G13" s="89"/>
      <c r="H13" s="274"/>
      <c r="I13" s="245"/>
      <c r="J13" s="47"/>
      <c r="K13" s="47"/>
      <c r="L13" s="47"/>
      <c r="M13" s="47"/>
      <c r="N13" s="293"/>
      <c r="O13" s="33"/>
      <c r="P13" s="34"/>
      <c r="Q13" s="85"/>
      <c r="R13" s="50"/>
      <c r="S13" s="55"/>
    </row>
    <row r="14" spans="1:19" s="35" customFormat="1" ht="14.25" customHeight="1" x14ac:dyDescent="0.25">
      <c r="A14" s="123" t="s">
        <v>28</v>
      </c>
      <c r="B14" s="124" t="str">
        <f>HYPERLINK("http://www.combatvet.org/members/showMember.asp?LID=14498","Michael ""Half Trac"" Headrick")</f>
        <v>Michael "Half Trac" Headrick</v>
      </c>
      <c r="C14" s="145">
        <v>44201</v>
      </c>
      <c r="D14" s="46"/>
      <c r="E14" s="46"/>
      <c r="F14" s="144"/>
      <c r="G14" s="351"/>
      <c r="H14" s="274"/>
      <c r="I14" s="234" t="s">
        <v>154</v>
      </c>
      <c r="J14" s="234"/>
      <c r="K14" s="234"/>
      <c r="L14" s="234"/>
      <c r="M14" s="234"/>
      <c r="N14" s="293"/>
      <c r="O14" s="33"/>
      <c r="P14" s="34"/>
      <c r="Q14" s="85"/>
      <c r="R14" s="50"/>
      <c r="S14" s="55"/>
    </row>
    <row r="15" spans="1:19" s="35" customFormat="1" ht="14.25" customHeight="1" x14ac:dyDescent="0.25">
      <c r="A15" s="125" t="s">
        <v>29</v>
      </c>
      <c r="B15" s="126" t="s">
        <v>30</v>
      </c>
      <c r="C15" s="145"/>
      <c r="D15" s="46"/>
      <c r="E15" s="46"/>
      <c r="F15" s="144"/>
      <c r="G15" s="89"/>
      <c r="H15" s="274"/>
      <c r="I15" s="234" t="s">
        <v>154</v>
      </c>
      <c r="J15" s="234" t="s">
        <v>168</v>
      </c>
      <c r="K15" s="234"/>
      <c r="L15" s="234" t="s">
        <v>96</v>
      </c>
      <c r="M15" s="234" t="s">
        <v>282</v>
      </c>
      <c r="N15" s="293"/>
      <c r="O15" s="33"/>
      <c r="P15" s="34"/>
      <c r="Q15" s="87"/>
      <c r="R15" s="50"/>
      <c r="S15" s="55"/>
    </row>
    <row r="16" spans="1:19" s="35" customFormat="1" ht="14.25" customHeight="1" x14ac:dyDescent="0.25">
      <c r="A16" s="38" t="s">
        <v>62</v>
      </c>
      <c r="B16" s="115" t="s">
        <v>63</v>
      </c>
      <c r="C16" s="145"/>
      <c r="D16" s="46"/>
      <c r="E16" s="46"/>
      <c r="F16" s="144"/>
      <c r="G16" s="351"/>
      <c r="H16" s="274"/>
      <c r="I16" s="234" t="s">
        <v>138</v>
      </c>
      <c r="J16" s="234"/>
      <c r="K16" s="234"/>
      <c r="L16" s="234"/>
      <c r="M16" s="235" t="s">
        <v>102</v>
      </c>
      <c r="N16" s="293"/>
      <c r="O16" s="33"/>
      <c r="P16" s="34"/>
      <c r="Q16" s="87"/>
      <c r="R16" s="50"/>
      <c r="S16" s="55"/>
    </row>
    <row r="17" spans="1:23" s="35" customFormat="1" ht="16.5" customHeight="1" x14ac:dyDescent="0.25">
      <c r="A17" s="37" t="s">
        <v>84</v>
      </c>
      <c r="B17" s="115" t="s">
        <v>91</v>
      </c>
      <c r="C17" s="145"/>
      <c r="D17" s="46"/>
      <c r="E17" s="46"/>
      <c r="F17" s="144"/>
      <c r="G17" s="351"/>
      <c r="H17" s="274"/>
      <c r="I17" s="234"/>
      <c r="J17" s="234"/>
      <c r="K17" s="234"/>
      <c r="L17" s="234"/>
      <c r="M17" s="234"/>
      <c r="N17" s="293"/>
      <c r="O17" s="33"/>
      <c r="P17" s="34"/>
      <c r="Q17" s="87"/>
      <c r="R17" s="50"/>
      <c r="S17" s="55"/>
    </row>
    <row r="18" spans="1:23" s="35" customFormat="1" ht="16.5" customHeight="1" x14ac:dyDescent="0.25">
      <c r="A18" s="38" t="s">
        <v>31</v>
      </c>
      <c r="B18" s="115" t="s">
        <v>32</v>
      </c>
      <c r="C18" s="145">
        <v>44201</v>
      </c>
      <c r="D18" s="46"/>
      <c r="E18" s="46"/>
      <c r="F18" s="144"/>
      <c r="G18" s="89"/>
      <c r="H18" s="276"/>
      <c r="I18" s="234"/>
      <c r="J18" s="234"/>
      <c r="K18" s="234"/>
      <c r="L18" s="234" t="s">
        <v>139</v>
      </c>
      <c r="M18" s="234"/>
      <c r="N18" s="293"/>
      <c r="O18" s="33"/>
      <c r="P18" s="34"/>
      <c r="Q18" s="87"/>
      <c r="R18" s="50"/>
      <c r="S18" s="55"/>
    </row>
    <row r="19" spans="1:23" s="35" customFormat="1" ht="16.5" customHeight="1" x14ac:dyDescent="0.25">
      <c r="A19" s="188" t="s">
        <v>235</v>
      </c>
      <c r="B19" s="188" t="s">
        <v>236</v>
      </c>
      <c r="C19" s="145">
        <v>44201</v>
      </c>
      <c r="D19" s="46"/>
      <c r="E19" s="46"/>
      <c r="F19" s="144"/>
      <c r="G19" s="89"/>
      <c r="H19" s="274"/>
      <c r="I19" s="234"/>
      <c r="J19" s="234"/>
      <c r="K19" s="234"/>
      <c r="L19" s="234"/>
      <c r="M19" s="234"/>
      <c r="N19" s="293"/>
      <c r="O19" s="33"/>
      <c r="P19" s="34"/>
      <c r="Q19" s="87"/>
      <c r="R19" s="50"/>
      <c r="S19" s="55"/>
    </row>
    <row r="20" spans="1:23" s="35" customFormat="1" ht="16.5" customHeight="1" x14ac:dyDescent="0.25">
      <c r="A20" s="125" t="s">
        <v>33</v>
      </c>
      <c r="B20" s="126" t="s">
        <v>34</v>
      </c>
      <c r="C20" s="145"/>
      <c r="D20" s="46"/>
      <c r="E20" s="46"/>
      <c r="F20" s="144"/>
      <c r="G20" s="89"/>
      <c r="H20" s="274"/>
      <c r="I20" s="234" t="s">
        <v>139</v>
      </c>
      <c r="J20" s="234" t="s">
        <v>168</v>
      </c>
      <c r="K20" s="235" t="s">
        <v>105</v>
      </c>
      <c r="L20" s="234" t="s">
        <v>96</v>
      </c>
      <c r="M20" s="234" t="s">
        <v>102</v>
      </c>
      <c r="N20" s="293"/>
      <c r="O20" s="33"/>
      <c r="P20" s="34"/>
      <c r="Q20" s="87"/>
      <c r="R20" s="87"/>
      <c r="S20" s="55"/>
    </row>
    <row r="21" spans="1:23" s="35" customFormat="1" ht="16.5" customHeight="1" x14ac:dyDescent="0.25">
      <c r="A21" s="127" t="s">
        <v>99</v>
      </c>
      <c r="B21" s="126" t="s">
        <v>35</v>
      </c>
      <c r="C21" s="212">
        <v>44201</v>
      </c>
      <c r="D21" s="215"/>
      <c r="E21" s="215"/>
      <c r="F21" s="216"/>
      <c r="G21" s="89"/>
      <c r="H21" s="276"/>
      <c r="I21" s="236" t="s">
        <v>26</v>
      </c>
      <c r="J21" s="236" t="s">
        <v>137</v>
      </c>
      <c r="K21" s="236" t="s">
        <v>281</v>
      </c>
      <c r="L21" s="234" t="s">
        <v>139</v>
      </c>
      <c r="M21" s="235" t="s">
        <v>102</v>
      </c>
      <c r="N21" s="293"/>
      <c r="O21" s="33"/>
      <c r="P21" s="34"/>
      <c r="Q21" s="44"/>
      <c r="R21" s="50"/>
      <c r="S21" s="55"/>
    </row>
    <row r="22" spans="1:23" s="35" customFormat="1" ht="16.5" customHeight="1" x14ac:dyDescent="0.25">
      <c r="A22" s="128" t="s">
        <v>36</v>
      </c>
      <c r="B22" s="129" t="s">
        <v>37</v>
      </c>
      <c r="C22" s="145">
        <v>44201</v>
      </c>
      <c r="D22" s="46"/>
      <c r="E22" s="46"/>
      <c r="F22" s="352"/>
      <c r="G22" s="89"/>
      <c r="H22" s="274"/>
      <c r="I22" s="234"/>
      <c r="J22" s="234"/>
      <c r="K22" s="234"/>
      <c r="L22" s="234"/>
      <c r="M22" s="234"/>
      <c r="N22" s="293"/>
      <c r="O22" s="33"/>
      <c r="P22" s="34"/>
      <c r="Q22" s="87"/>
      <c r="R22" s="50"/>
      <c r="S22" s="55"/>
    </row>
    <row r="23" spans="1:23" s="35" customFormat="1" ht="16.5" customHeight="1" x14ac:dyDescent="0.25">
      <c r="A23" s="37" t="s">
        <v>38</v>
      </c>
      <c r="B23" s="116" t="s">
        <v>39</v>
      </c>
      <c r="C23" s="145"/>
      <c r="D23" s="46"/>
      <c r="E23" s="46"/>
      <c r="F23" s="342"/>
      <c r="G23" s="89"/>
      <c r="H23" s="274"/>
      <c r="I23" s="234"/>
      <c r="J23" s="234"/>
      <c r="K23" s="234"/>
      <c r="L23" s="234"/>
      <c r="M23" s="234"/>
      <c r="N23" s="293"/>
      <c r="O23" s="33"/>
      <c r="P23" s="34"/>
      <c r="Q23" s="87"/>
      <c r="R23" s="50"/>
      <c r="S23" s="55"/>
    </row>
    <row r="24" spans="1:23" s="35" customFormat="1" ht="16.5" customHeight="1" x14ac:dyDescent="0.25">
      <c r="A24" s="130" t="s">
        <v>40</v>
      </c>
      <c r="B24" s="129" t="s">
        <v>41</v>
      </c>
      <c r="C24" s="145"/>
      <c r="D24" s="46"/>
      <c r="E24" s="46"/>
      <c r="F24" s="144"/>
      <c r="G24" s="89"/>
      <c r="H24" s="274"/>
      <c r="I24" s="234"/>
      <c r="J24" s="234"/>
      <c r="K24" s="234"/>
      <c r="L24" s="234" t="s">
        <v>139</v>
      </c>
      <c r="M24" s="234"/>
      <c r="N24" s="293"/>
      <c r="O24" s="33"/>
      <c r="P24" s="34"/>
      <c r="Q24" s="87"/>
      <c r="R24" s="50"/>
      <c r="S24" s="55"/>
    </row>
    <row r="25" spans="1:23" s="35" customFormat="1" ht="16.5" customHeight="1" x14ac:dyDescent="0.25">
      <c r="A25" s="36" t="s">
        <v>54</v>
      </c>
      <c r="B25" s="116" t="s">
        <v>55</v>
      </c>
      <c r="C25" s="145"/>
      <c r="D25" s="46"/>
      <c r="E25" s="46"/>
      <c r="F25" s="144"/>
      <c r="G25" s="89"/>
      <c r="H25" s="274"/>
      <c r="I25" s="234"/>
      <c r="J25" s="234"/>
      <c r="K25" s="234"/>
      <c r="L25" s="234"/>
      <c r="M25" s="234"/>
      <c r="N25" s="293"/>
      <c r="O25" s="33"/>
      <c r="P25" s="34"/>
      <c r="Q25" s="87"/>
      <c r="R25" s="50"/>
      <c r="S25" s="55"/>
    </row>
    <row r="26" spans="1:23" s="35" customFormat="1" ht="14.25" customHeight="1" x14ac:dyDescent="0.25">
      <c r="A26" s="130" t="s">
        <v>59</v>
      </c>
      <c r="B26" s="129" t="s">
        <v>60</v>
      </c>
      <c r="C26" s="145">
        <v>44201</v>
      </c>
      <c r="D26" s="46"/>
      <c r="E26" s="46"/>
      <c r="F26" s="144"/>
      <c r="G26" s="89"/>
      <c r="H26" s="274"/>
      <c r="I26" s="234" t="s">
        <v>139</v>
      </c>
      <c r="J26" s="234"/>
      <c r="K26" s="234"/>
      <c r="L26" s="234" t="s">
        <v>139</v>
      </c>
      <c r="M26" s="234"/>
      <c r="N26" s="293"/>
      <c r="O26" s="33"/>
      <c r="P26" s="34"/>
      <c r="Q26" s="87"/>
      <c r="R26" s="50"/>
      <c r="S26" s="55"/>
    </row>
    <row r="27" spans="1:23" s="35" customFormat="1" ht="15.75" x14ac:dyDescent="0.25">
      <c r="A27" s="130" t="s">
        <v>103</v>
      </c>
      <c r="B27" s="129" t="s">
        <v>104</v>
      </c>
      <c r="C27" s="145">
        <v>44201</v>
      </c>
      <c r="D27" s="46"/>
      <c r="E27" s="46"/>
      <c r="F27" s="144"/>
      <c r="G27" s="89"/>
      <c r="H27" s="274"/>
      <c r="I27" s="47" t="s">
        <v>139</v>
      </c>
      <c r="J27" s="47"/>
      <c r="K27" s="47"/>
      <c r="L27" s="47"/>
      <c r="M27" s="47"/>
      <c r="N27" s="293"/>
      <c r="O27" s="33"/>
      <c r="P27" s="34"/>
      <c r="Q27" s="87"/>
      <c r="R27" s="50"/>
      <c r="S27" s="55"/>
    </row>
    <row r="28" spans="1:23" s="35" customFormat="1" ht="15.75" x14ac:dyDescent="0.25">
      <c r="A28" s="36" t="s">
        <v>163</v>
      </c>
      <c r="B28" s="116" t="s">
        <v>162</v>
      </c>
      <c r="C28" s="145"/>
      <c r="D28" s="46"/>
      <c r="E28" s="46"/>
      <c r="F28" s="144"/>
      <c r="G28" s="89"/>
      <c r="H28" s="274"/>
      <c r="I28" s="47"/>
      <c r="J28" s="47"/>
      <c r="K28" s="47"/>
      <c r="L28" s="47"/>
      <c r="M28" s="47"/>
      <c r="N28" s="293"/>
      <c r="O28" s="33"/>
      <c r="P28" s="34"/>
      <c r="Q28" s="87"/>
      <c r="R28" s="50"/>
      <c r="S28" s="55"/>
    </row>
    <row r="29" spans="1:23" s="35" customFormat="1" ht="15.75" x14ac:dyDescent="0.25">
      <c r="A29" s="130" t="s">
        <v>66</v>
      </c>
      <c r="B29" s="129" t="s">
        <v>65</v>
      </c>
      <c r="C29" s="145"/>
      <c r="D29" s="46"/>
      <c r="E29" s="46"/>
      <c r="F29" s="144"/>
      <c r="G29" s="89"/>
      <c r="H29" s="274"/>
      <c r="I29" s="47" t="s">
        <v>26</v>
      </c>
      <c r="J29" s="47"/>
      <c r="K29" s="47"/>
      <c r="L29" s="47"/>
      <c r="M29" s="47"/>
      <c r="N29" s="293"/>
      <c r="O29" s="33"/>
      <c r="P29" s="34"/>
      <c r="Q29" s="87"/>
      <c r="R29" s="50"/>
      <c r="S29" s="55"/>
    </row>
    <row r="30" spans="1:23" s="35" customFormat="1" ht="15.75" x14ac:dyDescent="0.25">
      <c r="A30" s="36" t="s">
        <v>70</v>
      </c>
      <c r="B30" s="117" t="s">
        <v>69</v>
      </c>
      <c r="C30" s="145"/>
      <c r="D30" s="46"/>
      <c r="E30" s="46"/>
      <c r="F30" s="144"/>
      <c r="G30" s="89"/>
      <c r="H30" s="274"/>
      <c r="I30" s="234"/>
      <c r="J30" s="234"/>
      <c r="K30" s="234"/>
      <c r="L30" s="234"/>
      <c r="M30" s="234"/>
      <c r="N30" s="293"/>
      <c r="O30" s="135"/>
      <c r="P30" s="41"/>
      <c r="Q30" s="136"/>
      <c r="R30" s="63"/>
      <c r="S30" s="97"/>
      <c r="V30" s="84"/>
      <c r="W30" s="83"/>
    </row>
    <row r="31" spans="1:23" s="35" customFormat="1" ht="15.75" x14ac:dyDescent="0.25">
      <c r="A31" s="40" t="s">
        <v>155</v>
      </c>
      <c r="B31" s="117" t="s">
        <v>156</v>
      </c>
      <c r="C31" s="145"/>
      <c r="D31" s="46"/>
      <c r="E31" s="46"/>
      <c r="F31" s="144"/>
      <c r="G31" s="89"/>
      <c r="H31" s="274"/>
      <c r="I31" s="234"/>
      <c r="J31" s="234"/>
      <c r="K31" s="234"/>
      <c r="L31" s="234"/>
      <c r="M31" s="234"/>
      <c r="N31" s="293"/>
      <c r="O31" s="33"/>
      <c r="P31" s="34"/>
      <c r="Q31" s="87"/>
      <c r="R31" s="50"/>
      <c r="S31" s="55"/>
      <c r="V31" s="84"/>
      <c r="W31" s="83"/>
    </row>
    <row r="32" spans="1:23" s="35" customFormat="1" ht="15.75" x14ac:dyDescent="0.25">
      <c r="A32" s="36" t="s">
        <v>89</v>
      </c>
      <c r="B32" s="117" t="s">
        <v>90</v>
      </c>
      <c r="C32" s="145"/>
      <c r="D32" s="46"/>
      <c r="E32" s="46"/>
      <c r="F32" s="144"/>
      <c r="G32" s="89"/>
      <c r="H32" s="274"/>
      <c r="I32" s="237"/>
      <c r="J32" s="237"/>
      <c r="K32" s="237"/>
      <c r="L32" s="237"/>
      <c r="M32" s="237"/>
      <c r="N32" s="293"/>
      <c r="O32" s="33"/>
      <c r="P32" s="34"/>
      <c r="Q32" s="87"/>
      <c r="R32" s="50"/>
      <c r="S32" s="55"/>
      <c r="V32" s="84"/>
      <c r="W32" s="83"/>
    </row>
    <row r="33" spans="1:19" s="35" customFormat="1" ht="15.75" x14ac:dyDescent="0.25">
      <c r="A33" s="130" t="s">
        <v>92</v>
      </c>
      <c r="B33" s="131" t="s">
        <v>93</v>
      </c>
      <c r="C33" s="145">
        <v>44229</v>
      </c>
      <c r="D33" s="46"/>
      <c r="E33" s="46"/>
      <c r="F33" s="144"/>
      <c r="G33" s="89"/>
      <c r="H33" s="274"/>
      <c r="I33" s="237" t="s">
        <v>138</v>
      </c>
      <c r="J33" s="237"/>
      <c r="K33" s="237"/>
      <c r="L33" s="237"/>
      <c r="M33" s="237"/>
      <c r="N33" s="293"/>
      <c r="O33" s="33"/>
      <c r="P33" s="34"/>
      <c r="Q33" s="87"/>
      <c r="R33" s="50"/>
      <c r="S33" s="55"/>
    </row>
    <row r="34" spans="1:19" s="35" customFormat="1" ht="15.75" x14ac:dyDescent="0.25">
      <c r="A34" s="36" t="s">
        <v>94</v>
      </c>
      <c r="B34" s="117" t="s">
        <v>95</v>
      </c>
      <c r="C34" s="145"/>
      <c r="D34" s="46"/>
      <c r="E34" s="46"/>
      <c r="F34" s="144"/>
      <c r="G34" s="89"/>
      <c r="H34" s="274"/>
      <c r="I34" s="237"/>
      <c r="J34" s="237"/>
      <c r="K34" s="237"/>
      <c r="L34" s="237"/>
      <c r="M34" s="237"/>
      <c r="N34" s="293"/>
      <c r="O34" s="33"/>
      <c r="P34" s="34"/>
      <c r="Q34" s="87"/>
      <c r="R34" s="50"/>
      <c r="S34" s="55"/>
    </row>
    <row r="35" spans="1:19" s="35" customFormat="1" ht="15.75" x14ac:dyDescent="0.25">
      <c r="A35" s="36" t="s">
        <v>164</v>
      </c>
      <c r="B35" s="117" t="s">
        <v>165</v>
      </c>
      <c r="C35" s="145"/>
      <c r="D35" s="46"/>
      <c r="E35" s="46"/>
      <c r="F35" s="144"/>
      <c r="G35" s="89"/>
      <c r="H35" s="274"/>
      <c r="I35" s="237"/>
      <c r="J35" s="237"/>
      <c r="K35" s="237"/>
      <c r="L35" s="237"/>
      <c r="M35" s="237"/>
      <c r="N35" s="293"/>
      <c r="O35" s="33"/>
      <c r="P35" s="34"/>
      <c r="Q35" s="87"/>
      <c r="R35" s="50"/>
      <c r="S35" s="55"/>
    </row>
    <row r="36" spans="1:19" s="35" customFormat="1" ht="15.75" x14ac:dyDescent="0.25">
      <c r="A36" s="130" t="s">
        <v>101</v>
      </c>
      <c r="B36" s="131" t="s">
        <v>100</v>
      </c>
      <c r="C36" s="145">
        <v>44201</v>
      </c>
      <c r="D36" s="46"/>
      <c r="E36" s="46"/>
      <c r="F36" s="144"/>
      <c r="G36" s="89"/>
      <c r="H36" s="274"/>
      <c r="I36" s="237" t="s">
        <v>154</v>
      </c>
      <c r="J36" s="237"/>
      <c r="K36" s="235" t="s">
        <v>105</v>
      </c>
      <c r="L36" s="237" t="s">
        <v>139</v>
      </c>
      <c r="M36" s="237"/>
      <c r="N36" s="293"/>
      <c r="O36" s="33"/>
      <c r="P36" s="34"/>
      <c r="Q36" s="87"/>
      <c r="R36" s="50"/>
      <c r="S36" s="55"/>
    </row>
    <row r="37" spans="1:19" s="35" customFormat="1" ht="15.75" x14ac:dyDescent="0.25">
      <c r="A37" s="36" t="s">
        <v>129</v>
      </c>
      <c r="B37" s="116" t="s">
        <v>130</v>
      </c>
      <c r="C37" s="145"/>
      <c r="D37" s="46"/>
      <c r="E37" s="46"/>
      <c r="F37" s="144"/>
      <c r="G37" s="89"/>
      <c r="H37" s="274"/>
      <c r="I37" s="237"/>
      <c r="J37" s="237"/>
      <c r="K37" s="237"/>
      <c r="L37" s="237"/>
      <c r="M37" s="237"/>
      <c r="N37" s="293"/>
      <c r="O37" s="33"/>
      <c r="P37" s="34"/>
      <c r="Q37" s="87"/>
      <c r="R37" s="50"/>
      <c r="S37" s="55"/>
    </row>
    <row r="38" spans="1:19" s="35" customFormat="1" ht="15.75" x14ac:dyDescent="0.25">
      <c r="A38" s="31" t="s">
        <v>107</v>
      </c>
      <c r="B38" s="116" t="s">
        <v>106</v>
      </c>
      <c r="C38" s="145"/>
      <c r="D38" s="46"/>
      <c r="E38" s="46"/>
      <c r="F38" s="144"/>
      <c r="G38" s="89"/>
      <c r="H38" s="274"/>
      <c r="I38" s="237"/>
      <c r="J38" s="237"/>
      <c r="K38" s="237"/>
      <c r="L38" s="237"/>
      <c r="M38" s="237"/>
      <c r="N38" s="293"/>
      <c r="O38" s="33"/>
      <c r="P38" s="34"/>
      <c r="Q38" s="87"/>
      <c r="R38" s="50"/>
      <c r="S38" s="55"/>
    </row>
    <row r="39" spans="1:19" s="35" customFormat="1" ht="15.75" x14ac:dyDescent="0.25">
      <c r="A39" s="31" t="s">
        <v>109</v>
      </c>
      <c r="B39" s="116" t="s">
        <v>110</v>
      </c>
      <c r="C39" s="145">
        <v>44229</v>
      </c>
      <c r="D39" s="46"/>
      <c r="E39" s="46"/>
      <c r="F39" s="144"/>
      <c r="G39" s="311"/>
      <c r="H39" s="274"/>
      <c r="I39" s="237"/>
      <c r="J39" s="237"/>
      <c r="K39" s="237"/>
      <c r="L39" s="237"/>
      <c r="M39" s="237"/>
      <c r="N39" s="293"/>
      <c r="O39" s="33"/>
      <c r="P39" s="34"/>
      <c r="Q39" s="87"/>
      <c r="R39" s="50"/>
      <c r="S39" s="55"/>
    </row>
    <row r="40" spans="1:19" s="35" customFormat="1" ht="15.75" x14ac:dyDescent="0.25">
      <c r="A40" s="31" t="s">
        <v>114</v>
      </c>
      <c r="B40" s="116" t="s">
        <v>115</v>
      </c>
      <c r="C40" s="145"/>
      <c r="D40" s="46"/>
      <c r="E40" s="46"/>
      <c r="F40" s="144"/>
      <c r="G40" s="89"/>
      <c r="H40" s="274"/>
      <c r="I40" s="237"/>
      <c r="J40" s="237"/>
      <c r="K40" s="237"/>
      <c r="L40" s="237"/>
      <c r="M40" s="237"/>
      <c r="N40" s="293"/>
      <c r="O40" s="33"/>
      <c r="P40" s="34"/>
      <c r="Q40" s="87"/>
      <c r="R40" s="50"/>
      <c r="S40" s="55"/>
    </row>
    <row r="41" spans="1:19" s="35" customFormat="1" ht="15.75" x14ac:dyDescent="0.25">
      <c r="A41" s="31" t="s">
        <v>153</v>
      </c>
      <c r="B41" s="116" t="s">
        <v>184</v>
      </c>
      <c r="C41" s="145"/>
      <c r="D41" s="46"/>
      <c r="E41" s="46"/>
      <c r="F41" s="144"/>
      <c r="G41" s="89"/>
      <c r="H41" s="274"/>
      <c r="I41" s="237"/>
      <c r="J41" s="237"/>
      <c r="K41" s="237"/>
      <c r="L41" s="237"/>
      <c r="M41" s="237"/>
      <c r="N41" s="293"/>
      <c r="O41" s="33"/>
      <c r="P41" s="34"/>
      <c r="Q41" s="87"/>
      <c r="R41" s="50"/>
      <c r="S41" s="55"/>
    </row>
    <row r="42" spans="1:19" s="35" customFormat="1" ht="15.75" x14ac:dyDescent="0.25">
      <c r="A42" s="36" t="s">
        <v>131</v>
      </c>
      <c r="B42" s="116" t="s">
        <v>140</v>
      </c>
      <c r="C42" s="145"/>
      <c r="D42" s="46"/>
      <c r="E42" s="46"/>
      <c r="F42" s="144"/>
      <c r="G42" s="89"/>
      <c r="H42" s="274"/>
      <c r="I42" s="237"/>
      <c r="J42" s="237"/>
      <c r="K42" s="237"/>
      <c r="L42" s="237"/>
      <c r="M42" s="237"/>
      <c r="N42" s="293"/>
      <c r="O42" s="33"/>
      <c r="P42" s="34"/>
      <c r="Q42" s="87"/>
      <c r="R42" s="50"/>
      <c r="S42" s="55"/>
    </row>
    <row r="43" spans="1:19" s="35" customFormat="1" ht="15.75" x14ac:dyDescent="0.25">
      <c r="A43" s="36" t="s">
        <v>133</v>
      </c>
      <c r="B43" s="116" t="s">
        <v>134</v>
      </c>
      <c r="C43" s="145">
        <v>44201</v>
      </c>
      <c r="D43" s="46"/>
      <c r="E43" s="46"/>
      <c r="F43" s="144"/>
      <c r="G43" s="89"/>
      <c r="H43" s="274"/>
      <c r="I43" s="47"/>
      <c r="J43" s="47"/>
      <c r="K43" s="47"/>
      <c r="L43" s="47"/>
      <c r="M43" s="47"/>
      <c r="N43" s="293"/>
      <c r="O43" s="33"/>
      <c r="P43" s="34"/>
      <c r="Q43" s="87"/>
      <c r="R43" s="50"/>
      <c r="S43" s="55"/>
    </row>
    <row r="44" spans="1:19" s="35" customFormat="1" ht="15.75" x14ac:dyDescent="0.25">
      <c r="A44" s="36" t="s">
        <v>166</v>
      </c>
      <c r="B44" s="116" t="s">
        <v>167</v>
      </c>
      <c r="C44" s="145"/>
      <c r="D44" s="46"/>
      <c r="E44" s="46"/>
      <c r="F44" s="144"/>
      <c r="G44" s="89"/>
      <c r="H44" s="274"/>
      <c r="I44" s="47"/>
      <c r="J44" s="47"/>
      <c r="K44" s="47"/>
      <c r="L44" s="47"/>
      <c r="M44" s="47"/>
      <c r="N44" s="293"/>
      <c r="O44" s="33"/>
      <c r="P44" s="34"/>
      <c r="Q44" s="87"/>
      <c r="R44" s="50"/>
      <c r="S44" s="55"/>
    </row>
    <row r="45" spans="1:19" s="35" customFormat="1" ht="15.75" x14ac:dyDescent="0.25">
      <c r="A45" s="130" t="s">
        <v>149</v>
      </c>
      <c r="B45" s="131" t="s">
        <v>203</v>
      </c>
      <c r="C45" s="145">
        <v>44201</v>
      </c>
      <c r="D45" s="46"/>
      <c r="E45" s="46"/>
      <c r="F45" s="144"/>
      <c r="G45" s="89"/>
      <c r="H45" s="274"/>
      <c r="I45" s="47" t="s">
        <v>154</v>
      </c>
      <c r="J45" s="47"/>
      <c r="K45" s="47"/>
      <c r="L45" s="47" t="s">
        <v>292</v>
      </c>
      <c r="M45" s="47"/>
      <c r="N45" s="293"/>
      <c r="O45" s="33"/>
      <c r="P45" s="34"/>
      <c r="Q45" s="87"/>
      <c r="R45" s="50"/>
      <c r="S45" s="55"/>
    </row>
    <row r="46" spans="1:19" s="35" customFormat="1" ht="15.75" x14ac:dyDescent="0.25">
      <c r="A46" s="36" t="s">
        <v>146</v>
      </c>
      <c r="B46" s="117" t="s">
        <v>183</v>
      </c>
      <c r="C46" s="145"/>
      <c r="D46" s="46"/>
      <c r="E46" s="46"/>
      <c r="F46" s="144"/>
      <c r="G46" s="311"/>
      <c r="H46" s="274"/>
      <c r="I46" s="47"/>
      <c r="J46" s="47"/>
      <c r="K46" s="47"/>
      <c r="L46" s="47"/>
      <c r="M46" s="47"/>
      <c r="N46" s="293"/>
      <c r="O46" s="33"/>
      <c r="P46" s="34"/>
      <c r="Q46" s="87"/>
      <c r="R46" s="50"/>
      <c r="S46" s="55"/>
    </row>
    <row r="47" spans="1:19" s="35" customFormat="1" ht="15.75" x14ac:dyDescent="0.25">
      <c r="A47" s="36" t="s">
        <v>148</v>
      </c>
      <c r="B47" s="117" t="s">
        <v>147</v>
      </c>
      <c r="C47" s="145"/>
      <c r="D47" s="46"/>
      <c r="E47" s="46"/>
      <c r="F47" s="342"/>
      <c r="G47" s="89"/>
      <c r="H47" s="274"/>
      <c r="I47" s="47"/>
      <c r="J47" s="47"/>
      <c r="K47" s="47"/>
      <c r="L47" s="47"/>
      <c r="M47" s="47"/>
      <c r="N47" s="293"/>
      <c r="O47" s="33"/>
      <c r="P47" s="34"/>
      <c r="Q47" s="87"/>
      <c r="R47" s="50"/>
      <c r="S47" s="55"/>
    </row>
    <row r="48" spans="1:19" s="35" customFormat="1" ht="15.75" x14ac:dyDescent="0.25">
      <c r="A48" s="130" t="s">
        <v>150</v>
      </c>
      <c r="B48" s="273" t="s">
        <v>151</v>
      </c>
      <c r="C48" s="145">
        <v>44201</v>
      </c>
      <c r="D48" s="46"/>
      <c r="E48" s="46"/>
      <c r="F48" s="144"/>
      <c r="G48" s="91"/>
      <c r="H48" s="274"/>
      <c r="I48" s="47" t="s">
        <v>154</v>
      </c>
      <c r="J48" s="47"/>
      <c r="K48" s="47" t="s">
        <v>281</v>
      </c>
      <c r="L48" s="47"/>
      <c r="M48" s="47" t="s">
        <v>102</v>
      </c>
      <c r="N48" s="293"/>
      <c r="O48" s="33"/>
      <c r="P48" s="34"/>
      <c r="Q48" s="87"/>
      <c r="R48" s="50"/>
      <c r="S48" s="55"/>
    </row>
    <row r="49" spans="1:19" s="35" customFormat="1" ht="15.75" x14ac:dyDescent="0.25">
      <c r="A49" s="36" t="s">
        <v>159</v>
      </c>
      <c r="B49" s="118" t="s">
        <v>158</v>
      </c>
      <c r="C49" s="145"/>
      <c r="D49" s="46"/>
      <c r="E49" s="46"/>
      <c r="F49" s="144"/>
      <c r="G49" s="91"/>
      <c r="H49" s="274"/>
      <c r="I49" s="238"/>
      <c r="J49" s="238"/>
      <c r="K49" s="238"/>
      <c r="L49" s="238"/>
      <c r="M49" s="238"/>
      <c r="N49" s="293"/>
      <c r="O49" s="33"/>
      <c r="P49" s="34"/>
      <c r="Q49" s="87"/>
      <c r="R49" s="50"/>
      <c r="S49" s="55"/>
    </row>
    <row r="50" spans="1:19" s="35" customFormat="1" ht="15.75" x14ac:dyDescent="0.25">
      <c r="A50" s="77" t="s">
        <v>177</v>
      </c>
      <c r="B50" s="119" t="s">
        <v>179</v>
      </c>
      <c r="C50" s="145"/>
      <c r="D50" s="46"/>
      <c r="E50" s="46"/>
      <c r="F50" s="144"/>
      <c r="G50" s="91"/>
      <c r="H50" s="274"/>
      <c r="I50" s="238"/>
      <c r="J50" s="238"/>
      <c r="K50" s="238"/>
      <c r="L50" s="238"/>
      <c r="M50" s="238"/>
      <c r="N50" s="293"/>
      <c r="O50" s="33"/>
      <c r="P50" s="34"/>
      <c r="Q50" s="87"/>
      <c r="R50" s="50"/>
      <c r="S50" s="55"/>
    </row>
    <row r="51" spans="1:19" s="35" customFormat="1" ht="15.75" x14ac:dyDescent="0.25">
      <c r="A51" s="77" t="s">
        <v>178</v>
      </c>
      <c r="B51" s="118" t="s">
        <v>180</v>
      </c>
      <c r="C51" s="145"/>
      <c r="D51" s="46"/>
      <c r="E51" s="46"/>
      <c r="F51" s="144"/>
      <c r="G51" s="91"/>
      <c r="H51" s="274"/>
      <c r="I51" s="238"/>
      <c r="J51" s="238"/>
      <c r="K51" s="238"/>
      <c r="L51" s="238"/>
      <c r="M51" s="238"/>
      <c r="N51" s="293"/>
      <c r="O51" s="33"/>
      <c r="P51" s="34"/>
      <c r="Q51" s="87"/>
      <c r="R51" s="50"/>
      <c r="S51" s="55"/>
    </row>
    <row r="52" spans="1:19" s="35" customFormat="1" ht="15.75" x14ac:dyDescent="0.25">
      <c r="A52" s="92" t="s">
        <v>181</v>
      </c>
      <c r="B52" s="119" t="s">
        <v>182</v>
      </c>
      <c r="C52" s="145"/>
      <c r="D52" s="46"/>
      <c r="E52" s="46"/>
      <c r="F52" s="144"/>
      <c r="G52" s="91"/>
      <c r="H52" s="274"/>
      <c r="I52" s="238"/>
      <c r="J52" s="238"/>
      <c r="K52" s="238"/>
      <c r="L52" s="238"/>
      <c r="M52" s="238"/>
      <c r="N52" s="293"/>
      <c r="O52" s="33"/>
      <c r="P52" s="34"/>
      <c r="Q52" s="87"/>
      <c r="R52" s="50"/>
      <c r="S52" s="55"/>
    </row>
    <row r="53" spans="1:19" s="35" customFormat="1" ht="15.75" x14ac:dyDescent="0.25">
      <c r="A53" s="93" t="s">
        <v>192</v>
      </c>
      <c r="B53" s="114" t="s">
        <v>194</v>
      </c>
      <c r="C53" s="145"/>
      <c r="D53" s="46"/>
      <c r="E53" s="46"/>
      <c r="F53" s="144"/>
      <c r="G53" s="91"/>
      <c r="H53" s="274"/>
      <c r="I53" s="238"/>
      <c r="J53" s="238"/>
      <c r="K53" s="238"/>
      <c r="L53" s="238"/>
      <c r="M53" s="238"/>
      <c r="N53" s="293"/>
      <c r="O53" s="33"/>
      <c r="P53" s="34"/>
      <c r="Q53" s="87"/>
      <c r="R53" s="50"/>
      <c r="S53" s="55"/>
    </row>
    <row r="54" spans="1:19" s="35" customFormat="1" ht="15.75" x14ac:dyDescent="0.25">
      <c r="A54" s="93" t="s">
        <v>193</v>
      </c>
      <c r="B54" s="114" t="s">
        <v>195</v>
      </c>
      <c r="C54" s="145"/>
      <c r="D54" s="46"/>
      <c r="E54" s="147"/>
      <c r="F54" s="343"/>
      <c r="G54" s="310"/>
      <c r="H54" s="274"/>
      <c r="I54" s="238"/>
      <c r="J54" s="238"/>
      <c r="K54" s="238"/>
      <c r="L54" s="238"/>
      <c r="M54" s="238"/>
      <c r="N54" s="293"/>
      <c r="O54" s="33"/>
      <c r="P54" s="34"/>
      <c r="Q54" s="87"/>
      <c r="R54" s="50"/>
      <c r="S54" s="55"/>
    </row>
    <row r="55" spans="1:19" s="35" customFormat="1" ht="15.75" x14ac:dyDescent="0.25">
      <c r="A55" s="107" t="s">
        <v>201</v>
      </c>
      <c r="B55" s="114" t="s">
        <v>202</v>
      </c>
      <c r="C55" s="146">
        <v>44229</v>
      </c>
      <c r="D55" s="297"/>
      <c r="E55" s="54"/>
      <c r="F55" s="344"/>
      <c r="G55" s="89"/>
      <c r="H55" s="275"/>
      <c r="I55" s="239"/>
      <c r="J55" s="237"/>
      <c r="K55" s="240"/>
      <c r="L55" s="237"/>
      <c r="M55" s="240"/>
      <c r="N55" s="293"/>
      <c r="O55" s="33"/>
      <c r="P55" s="34"/>
      <c r="Q55" s="87"/>
      <c r="R55" s="50"/>
      <c r="S55" s="55"/>
    </row>
    <row r="56" spans="1:19" s="35" customFormat="1" ht="15.75" x14ac:dyDescent="0.25">
      <c r="A56" s="77" t="s">
        <v>204</v>
      </c>
      <c r="B56" s="114" t="s">
        <v>208</v>
      </c>
      <c r="C56" s="148"/>
      <c r="D56" s="54"/>
      <c r="E56" s="54"/>
      <c r="F56" s="344"/>
      <c r="G56" s="89"/>
      <c r="H56" s="274"/>
      <c r="I56" s="241"/>
      <c r="J56" s="47"/>
      <c r="K56" s="242"/>
      <c r="L56" s="47"/>
      <c r="M56" s="242"/>
      <c r="N56" s="293"/>
      <c r="O56" s="33"/>
      <c r="P56" s="34"/>
      <c r="Q56" s="87"/>
      <c r="R56" s="50"/>
      <c r="S56" s="55"/>
    </row>
    <row r="57" spans="1:19" s="35" customFormat="1" ht="15.75" x14ac:dyDescent="0.25">
      <c r="A57" s="133" t="s">
        <v>205</v>
      </c>
      <c r="B57" s="132" t="s">
        <v>209</v>
      </c>
      <c r="C57" s="148">
        <v>44201</v>
      </c>
      <c r="D57" s="54"/>
      <c r="E57" s="54"/>
      <c r="F57" s="344"/>
      <c r="G57" s="89"/>
      <c r="H57" s="274"/>
      <c r="I57" s="241" t="s">
        <v>138</v>
      </c>
      <c r="J57" s="47"/>
      <c r="K57" s="242"/>
      <c r="L57" s="47"/>
      <c r="M57" s="242"/>
      <c r="N57" s="293"/>
      <c r="O57" s="33"/>
      <c r="P57" s="34"/>
      <c r="Q57" s="87"/>
      <c r="R57" s="50"/>
      <c r="S57" s="55"/>
    </row>
    <row r="58" spans="1:19" s="35" customFormat="1" ht="15.75" x14ac:dyDescent="0.25">
      <c r="A58" s="133" t="s">
        <v>206</v>
      </c>
      <c r="B58" s="132" t="s">
        <v>210</v>
      </c>
      <c r="C58" s="148"/>
      <c r="D58" s="54"/>
      <c r="E58" s="54"/>
      <c r="F58" s="344"/>
      <c r="G58" s="89"/>
      <c r="H58" s="274"/>
      <c r="I58" s="241"/>
      <c r="J58" s="47"/>
      <c r="K58" s="242"/>
      <c r="L58" s="47"/>
      <c r="M58" s="242"/>
      <c r="N58" s="293"/>
      <c r="O58" s="33"/>
      <c r="P58" s="34"/>
      <c r="Q58" s="87"/>
      <c r="R58" s="50"/>
      <c r="S58" s="55"/>
    </row>
    <row r="59" spans="1:19" s="35" customFormat="1" ht="15.75" x14ac:dyDescent="0.25">
      <c r="A59" s="133" t="s">
        <v>207</v>
      </c>
      <c r="B59" s="132" t="s">
        <v>211</v>
      </c>
      <c r="C59" s="148">
        <v>44201</v>
      </c>
      <c r="D59" s="54"/>
      <c r="E59" s="54"/>
      <c r="F59" s="344"/>
      <c r="G59" s="89"/>
      <c r="H59" s="274"/>
      <c r="I59" s="241"/>
      <c r="J59" s="47"/>
      <c r="K59" s="242"/>
      <c r="L59" s="47"/>
      <c r="M59" s="242" t="s">
        <v>102</v>
      </c>
      <c r="N59" s="293"/>
      <c r="O59" s="33"/>
      <c r="P59" s="34"/>
      <c r="Q59" s="87"/>
      <c r="R59" s="50"/>
      <c r="S59" s="55"/>
    </row>
    <row r="60" spans="1:19" s="35" customFormat="1" ht="15.75" x14ac:dyDescent="0.25">
      <c r="A60" s="55" t="s">
        <v>228</v>
      </c>
      <c r="B60" s="106" t="s">
        <v>229</v>
      </c>
      <c r="C60" s="149">
        <v>44229</v>
      </c>
      <c r="D60" s="54"/>
      <c r="E60" s="54"/>
      <c r="F60" s="344"/>
      <c r="G60" s="89"/>
      <c r="H60" s="274"/>
      <c r="I60" s="241"/>
      <c r="J60" s="47"/>
      <c r="K60" s="242"/>
      <c r="L60" s="47"/>
      <c r="M60" s="242"/>
      <c r="N60" s="293"/>
      <c r="O60" s="33"/>
      <c r="P60" s="34"/>
      <c r="Q60" s="87"/>
      <c r="R60" s="50"/>
      <c r="S60" s="55"/>
    </row>
    <row r="61" spans="1:19" s="35" customFormat="1" ht="15.75" x14ac:dyDescent="0.25">
      <c r="A61" s="55" t="s">
        <v>226</v>
      </c>
      <c r="B61" s="106" t="s">
        <v>227</v>
      </c>
      <c r="C61" s="149"/>
      <c r="D61" s="54"/>
      <c r="E61" s="54"/>
      <c r="F61" s="344"/>
      <c r="G61" s="89"/>
      <c r="H61" s="274"/>
      <c r="I61" s="241"/>
      <c r="J61" s="47"/>
      <c r="K61" s="242"/>
      <c r="L61" s="47"/>
      <c r="M61" s="242"/>
      <c r="N61" s="293"/>
      <c r="O61" s="33"/>
      <c r="P61" s="34"/>
      <c r="Q61" s="87"/>
      <c r="R61" s="50"/>
      <c r="S61" s="55"/>
    </row>
    <row r="62" spans="1:19" s="35" customFormat="1" ht="15.75" x14ac:dyDescent="0.25">
      <c r="A62" s="309" t="s">
        <v>231</v>
      </c>
      <c r="B62" s="308" t="s">
        <v>232</v>
      </c>
      <c r="C62" s="149">
        <v>44201</v>
      </c>
      <c r="D62" s="54"/>
      <c r="E62" s="54"/>
      <c r="F62" s="344"/>
      <c r="G62" s="311"/>
      <c r="H62" s="276"/>
      <c r="I62" s="243"/>
      <c r="J62" s="238"/>
      <c r="K62" s="244"/>
      <c r="L62" s="238"/>
      <c r="M62" s="244"/>
      <c r="N62" s="293"/>
      <c r="O62" s="33"/>
      <c r="P62" s="34"/>
      <c r="Q62" s="87"/>
      <c r="R62" s="50"/>
      <c r="S62" s="55"/>
    </row>
    <row r="63" spans="1:19" s="35" customFormat="1" ht="15.75" x14ac:dyDescent="0.25">
      <c r="A63" s="133" t="s">
        <v>237</v>
      </c>
      <c r="B63" s="218" t="s">
        <v>238</v>
      </c>
      <c r="C63" s="149"/>
      <c r="D63" s="54"/>
      <c r="E63" s="54"/>
      <c r="F63" s="344"/>
      <c r="G63" s="311"/>
      <c r="H63" s="274"/>
      <c r="I63" s="241"/>
      <c r="J63" s="47"/>
      <c r="K63" s="242"/>
      <c r="L63" s="47"/>
      <c r="M63" s="242"/>
      <c r="N63" s="293"/>
      <c r="O63" s="33"/>
      <c r="P63" s="34"/>
      <c r="Q63" s="87"/>
      <c r="R63" s="50"/>
      <c r="S63" s="55"/>
    </row>
    <row r="64" spans="1:19" s="35" customFormat="1" ht="15.75" x14ac:dyDescent="0.25">
      <c r="A64" s="133" t="s">
        <v>239</v>
      </c>
      <c r="B64" s="218" t="s">
        <v>240</v>
      </c>
      <c r="C64" s="149"/>
      <c r="D64" s="54"/>
      <c r="E64" s="54"/>
      <c r="F64" s="344"/>
      <c r="G64" s="311"/>
      <c r="H64" s="276"/>
      <c r="I64" s="241"/>
      <c r="J64" s="47"/>
      <c r="K64" s="242"/>
      <c r="L64" s="47"/>
      <c r="M64" s="242"/>
      <c r="N64" s="293"/>
      <c r="O64" s="33"/>
      <c r="P64" s="34"/>
      <c r="Q64" s="87"/>
      <c r="R64" s="50"/>
      <c r="S64" s="55"/>
    </row>
    <row r="65" spans="1:19" s="35" customFormat="1" ht="15.75" x14ac:dyDescent="0.25">
      <c r="A65" s="219" t="s">
        <v>233</v>
      </c>
      <c r="B65" s="220" t="s">
        <v>132</v>
      </c>
      <c r="C65" s="86">
        <v>44201</v>
      </c>
      <c r="D65" s="54"/>
      <c r="E65" s="54"/>
      <c r="F65" s="344"/>
      <c r="G65" s="89"/>
      <c r="H65" s="274"/>
      <c r="I65" s="245" t="s">
        <v>138</v>
      </c>
      <c r="J65" s="47"/>
      <c r="K65" s="47" t="s">
        <v>281</v>
      </c>
      <c r="L65" s="47"/>
      <c r="M65" s="47" t="s">
        <v>291</v>
      </c>
      <c r="N65" s="293"/>
      <c r="O65" s="33"/>
      <c r="P65" s="34"/>
      <c r="Q65" s="87"/>
      <c r="R65" s="50"/>
      <c r="S65" s="55"/>
    </row>
    <row r="66" spans="1:19" s="35" customFormat="1" ht="15.75" x14ac:dyDescent="0.25">
      <c r="A66" s="192" t="s">
        <v>250</v>
      </c>
      <c r="B66" s="193" t="s">
        <v>253</v>
      </c>
      <c r="C66" s="232"/>
      <c r="D66" s="233"/>
      <c r="E66" s="233"/>
      <c r="F66" s="345"/>
      <c r="G66" s="311"/>
      <c r="H66" s="276"/>
      <c r="I66" s="246"/>
      <c r="J66" s="238"/>
      <c r="K66" s="238"/>
      <c r="L66" s="238"/>
      <c r="M66" s="238"/>
      <c r="N66" s="293"/>
      <c r="O66" s="33"/>
      <c r="P66" s="34"/>
      <c r="Q66" s="87"/>
      <c r="R66" s="50"/>
      <c r="S66" s="55"/>
    </row>
    <row r="67" spans="1:19" s="35" customFormat="1" ht="15.75" x14ac:dyDescent="0.25">
      <c r="A67" s="270" t="s">
        <v>256</v>
      </c>
      <c r="B67" s="218" t="s">
        <v>259</v>
      </c>
      <c r="C67" s="149">
        <v>44201</v>
      </c>
      <c r="D67" s="54"/>
      <c r="E67" s="54"/>
      <c r="F67" s="344"/>
      <c r="G67" s="89"/>
      <c r="H67" s="274"/>
      <c r="I67" s="241"/>
      <c r="J67" s="47"/>
      <c r="K67" s="242"/>
      <c r="L67" s="47"/>
      <c r="M67" s="242"/>
      <c r="N67" s="293"/>
      <c r="O67" s="33"/>
      <c r="P67" s="34"/>
      <c r="Q67" s="87"/>
      <c r="R67" s="50"/>
      <c r="S67" s="55"/>
    </row>
    <row r="68" spans="1:19" s="35" customFormat="1" ht="15.75" x14ac:dyDescent="0.25">
      <c r="A68" s="298" t="s">
        <v>279</v>
      </c>
      <c r="B68" s="32" t="s">
        <v>280</v>
      </c>
      <c r="C68" s="296"/>
      <c r="D68" s="297"/>
      <c r="E68" s="297"/>
      <c r="F68" s="346"/>
      <c r="G68" s="91"/>
      <c r="H68" s="276"/>
      <c r="I68" s="243"/>
      <c r="J68" s="238"/>
      <c r="K68" s="244"/>
      <c r="L68" s="238"/>
      <c r="M68" s="244"/>
      <c r="N68" s="293"/>
      <c r="O68" s="33"/>
      <c r="P68" s="34"/>
      <c r="Q68" s="87"/>
      <c r="R68" s="50"/>
      <c r="S68" s="55"/>
    </row>
    <row r="69" spans="1:19" s="35" customFormat="1" ht="15.75" x14ac:dyDescent="0.25">
      <c r="A69" s="298" t="s">
        <v>283</v>
      </c>
      <c r="B69" s="32" t="s">
        <v>284</v>
      </c>
      <c r="C69" s="296">
        <v>44229</v>
      </c>
      <c r="D69" s="297"/>
      <c r="E69" s="297"/>
      <c r="F69" s="346"/>
      <c r="G69" s="91"/>
      <c r="H69" s="276"/>
      <c r="I69" s="243"/>
      <c r="J69" s="238"/>
      <c r="K69" s="244"/>
      <c r="L69" s="238"/>
      <c r="M69" s="244"/>
      <c r="N69" s="293"/>
      <c r="O69" s="33"/>
      <c r="P69" s="34"/>
      <c r="Q69" s="87"/>
      <c r="R69" s="50"/>
      <c r="S69" s="55"/>
    </row>
    <row r="70" spans="1:19" s="35" customFormat="1" ht="14.25" customHeight="1" x14ac:dyDescent="0.25">
      <c r="A70" s="123" t="s">
        <v>42</v>
      </c>
      <c r="B70" s="132" t="s">
        <v>199</v>
      </c>
      <c r="C70" s="186">
        <v>44201</v>
      </c>
      <c r="D70" s="185"/>
      <c r="E70" s="185"/>
      <c r="F70" s="347"/>
      <c r="G70" s="91"/>
      <c r="H70" s="276"/>
      <c r="I70" s="238" t="s">
        <v>26</v>
      </c>
      <c r="J70" s="238" t="s">
        <v>168</v>
      </c>
      <c r="K70" s="238" t="s">
        <v>105</v>
      </c>
      <c r="L70" s="238" t="s">
        <v>96</v>
      </c>
      <c r="M70" s="238" t="s">
        <v>102</v>
      </c>
      <c r="N70" s="293"/>
      <c r="O70" s="33"/>
      <c r="P70" s="34"/>
      <c r="Q70" s="85"/>
      <c r="R70" s="50"/>
      <c r="S70" s="55"/>
    </row>
    <row r="71" spans="1:19" s="35" customFormat="1" ht="14.25" customHeight="1" x14ac:dyDescent="0.25">
      <c r="A71" s="130" t="s">
        <v>43</v>
      </c>
      <c r="B71" s="129" t="s">
        <v>44</v>
      </c>
      <c r="C71" s="145"/>
      <c r="D71" s="46"/>
      <c r="E71" s="46"/>
      <c r="F71" s="144"/>
      <c r="G71" s="89"/>
      <c r="H71" s="274"/>
      <c r="I71" s="234"/>
      <c r="J71" s="234"/>
      <c r="K71" s="234"/>
      <c r="L71" s="234" t="s">
        <v>96</v>
      </c>
      <c r="M71" s="234"/>
      <c r="N71" s="293"/>
      <c r="O71" s="33"/>
      <c r="P71" s="34"/>
      <c r="Q71" s="85"/>
      <c r="R71" s="50"/>
      <c r="S71" s="55"/>
    </row>
    <row r="72" spans="1:19" s="35" customFormat="1" ht="14.25" customHeight="1" x14ac:dyDescent="0.25">
      <c r="A72" s="128" t="s">
        <v>72</v>
      </c>
      <c r="B72" s="129" t="s">
        <v>73</v>
      </c>
      <c r="C72" s="145">
        <v>44229</v>
      </c>
      <c r="D72" s="46"/>
      <c r="E72" s="46"/>
      <c r="F72" s="144"/>
      <c r="G72" s="311"/>
      <c r="H72" s="274"/>
      <c r="I72" s="234"/>
      <c r="J72" s="234"/>
      <c r="K72" s="234"/>
      <c r="L72" s="234"/>
      <c r="M72" s="234"/>
      <c r="N72" s="293"/>
      <c r="O72" s="33"/>
      <c r="P72" s="34"/>
      <c r="Q72" s="85"/>
      <c r="R72" s="50"/>
      <c r="S72" s="55"/>
    </row>
    <row r="73" spans="1:19" s="35" customFormat="1" ht="14.25" customHeight="1" x14ac:dyDescent="0.25">
      <c r="A73" s="37" t="s">
        <v>76</v>
      </c>
      <c r="B73" s="116" t="s">
        <v>77</v>
      </c>
      <c r="C73" s="145"/>
      <c r="D73" s="46"/>
      <c r="E73" s="46"/>
      <c r="F73" s="144"/>
      <c r="G73" s="89"/>
      <c r="H73" s="274"/>
      <c r="I73" s="234"/>
      <c r="J73" s="234"/>
      <c r="K73" s="234"/>
      <c r="L73" s="234"/>
      <c r="M73" s="234"/>
      <c r="N73" s="293"/>
      <c r="O73" s="33"/>
      <c r="P73" s="34"/>
      <c r="Q73" s="85"/>
      <c r="R73" s="50"/>
      <c r="S73" s="55"/>
    </row>
    <row r="74" spans="1:19" s="35" customFormat="1" ht="14.25" customHeight="1" x14ac:dyDescent="0.25">
      <c r="A74" s="128" t="s">
        <v>86</v>
      </c>
      <c r="B74" s="129" t="s">
        <v>85</v>
      </c>
      <c r="C74" s="145"/>
      <c r="D74" s="46"/>
      <c r="E74" s="46"/>
      <c r="F74" s="144"/>
      <c r="G74" s="311"/>
      <c r="H74" s="274"/>
      <c r="I74" s="234"/>
      <c r="J74" s="234"/>
      <c r="K74" s="234"/>
      <c r="L74" s="234"/>
      <c r="M74" s="234"/>
      <c r="N74" s="293"/>
      <c r="O74" s="33"/>
      <c r="P74" s="34"/>
      <c r="Q74" s="85"/>
      <c r="R74" s="50"/>
      <c r="S74" s="55"/>
    </row>
    <row r="75" spans="1:19" s="35" customFormat="1" ht="14.25" customHeight="1" x14ac:dyDescent="0.25">
      <c r="A75" s="37" t="s">
        <v>287</v>
      </c>
      <c r="B75" s="116" t="s">
        <v>288</v>
      </c>
      <c r="C75" s="145"/>
      <c r="D75" s="46"/>
      <c r="E75" s="46"/>
      <c r="F75" s="144"/>
      <c r="G75" s="89"/>
      <c r="H75" s="274"/>
      <c r="I75" s="234"/>
      <c r="J75" s="234"/>
      <c r="K75" s="234"/>
      <c r="L75" s="234"/>
      <c r="M75" s="234"/>
      <c r="N75" s="293"/>
      <c r="O75" s="33"/>
      <c r="P75" s="34"/>
      <c r="Q75" s="85"/>
      <c r="R75" s="50"/>
      <c r="S75" s="55"/>
    </row>
    <row r="76" spans="1:19" s="35" customFormat="1" ht="14.25" customHeight="1" x14ac:dyDescent="0.25">
      <c r="A76" s="128" t="s">
        <v>119</v>
      </c>
      <c r="B76" s="129" t="s">
        <v>122</v>
      </c>
      <c r="C76" s="145"/>
      <c r="D76" s="46"/>
      <c r="E76" s="46"/>
      <c r="F76" s="144"/>
      <c r="G76" s="311"/>
      <c r="H76" s="274"/>
      <c r="I76" s="234"/>
      <c r="J76" s="234"/>
      <c r="K76" s="234"/>
      <c r="L76" s="234"/>
      <c r="M76" s="234"/>
      <c r="N76" s="293"/>
      <c r="O76" s="33"/>
      <c r="P76" s="34"/>
      <c r="Q76" s="85"/>
      <c r="R76" s="50"/>
      <c r="S76" s="55"/>
    </row>
    <row r="77" spans="1:19" s="35" customFormat="1" ht="14.25" customHeight="1" x14ac:dyDescent="0.25">
      <c r="A77" s="37" t="s">
        <v>120</v>
      </c>
      <c r="B77" s="116" t="s">
        <v>121</v>
      </c>
      <c r="C77" s="145"/>
      <c r="D77" s="46"/>
      <c r="E77" s="46"/>
      <c r="F77" s="144"/>
      <c r="G77" s="311"/>
      <c r="H77" s="274"/>
      <c r="I77" s="234" t="s">
        <v>154</v>
      </c>
      <c r="J77" s="234"/>
      <c r="K77" s="234" t="s">
        <v>105</v>
      </c>
      <c r="L77" s="234" t="s">
        <v>139</v>
      </c>
      <c r="M77" s="234"/>
      <c r="N77" s="293"/>
      <c r="O77" s="33"/>
      <c r="P77" s="34"/>
      <c r="Q77" s="85"/>
      <c r="R77" s="50"/>
      <c r="S77" s="55"/>
    </row>
    <row r="78" spans="1:19" s="35" customFormat="1" ht="14.25" customHeight="1" x14ac:dyDescent="0.25">
      <c r="A78" s="128" t="s">
        <v>189</v>
      </c>
      <c r="B78" s="129" t="s">
        <v>188</v>
      </c>
      <c r="C78" s="145">
        <v>44201</v>
      </c>
      <c r="D78" s="46"/>
      <c r="E78" s="46"/>
      <c r="F78" s="144"/>
      <c r="G78" s="89"/>
      <c r="H78" s="274"/>
      <c r="I78" s="234" t="s">
        <v>138</v>
      </c>
      <c r="J78" s="234"/>
      <c r="K78" s="234"/>
      <c r="L78" s="234"/>
      <c r="M78" s="234"/>
      <c r="N78" s="293"/>
      <c r="O78" s="33"/>
      <c r="P78" s="34"/>
      <c r="Q78" s="85"/>
      <c r="R78" s="50"/>
      <c r="S78" s="55"/>
    </row>
    <row r="79" spans="1:19" s="35" customFormat="1" ht="14.25" customHeight="1" x14ac:dyDescent="0.25">
      <c r="A79" s="248" t="s">
        <v>213</v>
      </c>
      <c r="B79" s="129" t="s">
        <v>214</v>
      </c>
      <c r="C79" s="145">
        <v>44229</v>
      </c>
      <c r="D79" s="46"/>
      <c r="E79" s="46"/>
      <c r="F79" s="144"/>
      <c r="G79" s="312"/>
      <c r="H79" s="274"/>
      <c r="I79" s="234" t="s">
        <v>138</v>
      </c>
      <c r="J79" s="234"/>
      <c r="K79" s="234"/>
      <c r="L79" s="234"/>
      <c r="M79" s="247"/>
      <c r="N79" s="293"/>
      <c r="O79" s="33"/>
      <c r="P79" s="34"/>
      <c r="Q79" s="85"/>
      <c r="R79" s="50"/>
      <c r="S79" s="55"/>
    </row>
    <row r="80" spans="1:19" s="35" customFormat="1" ht="14.25" customHeight="1" x14ac:dyDescent="0.25">
      <c r="A80" s="248" t="s">
        <v>264</v>
      </c>
      <c r="B80" s="220" t="s">
        <v>265</v>
      </c>
      <c r="C80" s="145">
        <v>44201</v>
      </c>
      <c r="D80" s="46"/>
      <c r="E80" s="46"/>
      <c r="F80" s="144"/>
      <c r="G80" s="311"/>
      <c r="H80" s="274"/>
      <c r="I80" s="234"/>
      <c r="J80" s="234"/>
      <c r="K80" s="234"/>
      <c r="L80" s="234"/>
      <c r="M80" s="247"/>
      <c r="N80" s="293"/>
      <c r="O80" s="33"/>
      <c r="P80" s="34"/>
      <c r="Q80" s="85"/>
      <c r="R80" s="50"/>
      <c r="S80" s="55"/>
    </row>
    <row r="81" spans="1:19" s="35" customFormat="1" ht="15.75" x14ac:dyDescent="0.25">
      <c r="A81" s="318" t="s">
        <v>143</v>
      </c>
      <c r="B81" s="120" t="s">
        <v>142</v>
      </c>
      <c r="C81" s="145"/>
      <c r="D81" s="46"/>
      <c r="E81" s="46"/>
      <c r="F81" s="144"/>
      <c r="G81" s="89"/>
      <c r="H81" s="274"/>
      <c r="I81" s="234"/>
      <c r="J81" s="234"/>
      <c r="K81" s="234"/>
      <c r="L81" s="234"/>
      <c r="M81" s="234"/>
      <c r="N81" s="293"/>
      <c r="O81" s="33"/>
      <c r="P81" s="34"/>
      <c r="Q81" s="85"/>
      <c r="R81" s="50"/>
      <c r="S81" s="55"/>
    </row>
    <row r="82" spans="1:19" s="35" customFormat="1" ht="14.25" customHeight="1" x14ac:dyDescent="0.25">
      <c r="A82" s="31" t="s">
        <v>251</v>
      </c>
      <c r="B82" s="120" t="s">
        <v>252</v>
      </c>
      <c r="C82" s="229"/>
      <c r="D82" s="46"/>
      <c r="E82" s="46"/>
      <c r="F82" s="144"/>
      <c r="G82" s="89"/>
      <c r="H82" s="274"/>
      <c r="I82" s="234"/>
      <c r="J82" s="234"/>
      <c r="K82" s="234"/>
      <c r="L82" s="234"/>
      <c r="M82" s="234"/>
      <c r="N82" s="293"/>
      <c r="O82" s="33"/>
      <c r="P82" s="34"/>
      <c r="Q82" s="85"/>
      <c r="R82" s="50"/>
      <c r="S82" s="55"/>
    </row>
    <row r="83" spans="1:19" s="35" customFormat="1" ht="14.25" customHeight="1" x14ac:dyDescent="0.25">
      <c r="A83" s="52" t="s">
        <v>330</v>
      </c>
      <c r="B83" s="363" t="s">
        <v>331</v>
      </c>
      <c r="C83" s="394"/>
      <c r="D83" s="46"/>
      <c r="E83" s="46"/>
      <c r="F83" s="144"/>
      <c r="G83" s="89"/>
      <c r="H83" s="274"/>
      <c r="I83" s="234"/>
      <c r="J83" s="234"/>
      <c r="K83" s="234"/>
      <c r="L83" s="234"/>
      <c r="M83" s="234"/>
      <c r="N83" s="293"/>
      <c r="O83" s="33"/>
      <c r="P83" s="34"/>
      <c r="Q83" s="85"/>
      <c r="R83" s="50"/>
      <c r="S83" s="55"/>
    </row>
    <row r="84" spans="1:19" s="35" customFormat="1" ht="14.25" customHeight="1" x14ac:dyDescent="0.25">
      <c r="A84" s="314" t="s">
        <v>241</v>
      </c>
      <c r="B84" s="191" t="s">
        <v>242</v>
      </c>
      <c r="C84" s="145"/>
      <c r="D84" s="46"/>
      <c r="E84" s="46"/>
      <c r="F84" s="144"/>
      <c r="G84" s="311"/>
      <c r="H84" s="274"/>
      <c r="I84" s="234"/>
      <c r="J84" s="234"/>
      <c r="K84" s="234"/>
      <c r="L84" s="234"/>
      <c r="M84" s="234"/>
      <c r="N84" s="293"/>
      <c r="O84" s="33"/>
      <c r="P84" s="34"/>
      <c r="Q84" s="85"/>
      <c r="R84" s="50"/>
      <c r="S84" s="55"/>
    </row>
    <row r="85" spans="1:19" s="35" customFormat="1" ht="14.25" customHeight="1" x14ac:dyDescent="0.25">
      <c r="A85" s="315" t="s">
        <v>67</v>
      </c>
      <c r="B85" s="116" t="s">
        <v>68</v>
      </c>
      <c r="C85" s="145"/>
      <c r="D85" s="46"/>
      <c r="E85" s="46"/>
      <c r="F85" s="144"/>
      <c r="G85" s="89"/>
      <c r="H85" s="274"/>
      <c r="I85" s="234"/>
      <c r="J85" s="234"/>
      <c r="K85" s="234"/>
      <c r="L85" s="234"/>
      <c r="M85" s="234"/>
      <c r="N85" s="293"/>
      <c r="O85" s="33"/>
      <c r="P85" s="34"/>
      <c r="Q85" s="47"/>
      <c r="R85" s="50"/>
      <c r="S85" s="55"/>
    </row>
    <row r="86" spans="1:19" s="35" customFormat="1" ht="14.25" customHeight="1" x14ac:dyDescent="0.25">
      <c r="A86" s="125" t="s">
        <v>112</v>
      </c>
      <c r="B86" s="129" t="s">
        <v>113</v>
      </c>
      <c r="C86" s="145"/>
      <c r="D86" s="46"/>
      <c r="E86" s="46"/>
      <c r="F86" s="144"/>
      <c r="G86" s="89"/>
      <c r="H86" s="274"/>
      <c r="I86" s="234" t="s">
        <v>139</v>
      </c>
      <c r="J86" s="234" t="s">
        <v>168</v>
      </c>
      <c r="K86" s="234" t="s">
        <v>105</v>
      </c>
      <c r="L86" s="234" t="s">
        <v>96</v>
      </c>
      <c r="M86" s="234" t="s">
        <v>102</v>
      </c>
      <c r="N86" s="293"/>
      <c r="O86" s="33"/>
      <c r="P86" s="34"/>
      <c r="Q86" s="87"/>
      <c r="R86" s="87"/>
      <c r="S86" s="55"/>
    </row>
    <row r="87" spans="1:19" s="35" customFormat="1" ht="16.5" customHeight="1" x14ac:dyDescent="0.25">
      <c r="A87" s="133" t="s">
        <v>125</v>
      </c>
      <c r="B87" s="129" t="s">
        <v>126</v>
      </c>
      <c r="C87" s="145">
        <v>44201</v>
      </c>
      <c r="D87" s="46"/>
      <c r="E87" s="46"/>
      <c r="F87" s="144"/>
      <c r="G87" s="311"/>
      <c r="H87" s="274"/>
      <c r="I87" s="234"/>
      <c r="J87" s="234"/>
      <c r="K87" s="234"/>
      <c r="L87" s="234"/>
      <c r="M87" s="234"/>
      <c r="N87" s="293"/>
      <c r="O87" s="33"/>
      <c r="P87" s="34"/>
      <c r="Q87" s="47"/>
      <c r="R87" s="50"/>
      <c r="S87" s="55"/>
    </row>
    <row r="88" spans="1:19" s="35" customFormat="1" ht="14.25" customHeight="1" x14ac:dyDescent="0.25">
      <c r="A88" s="36" t="s">
        <v>45</v>
      </c>
      <c r="B88" s="116" t="s">
        <v>46</v>
      </c>
      <c r="C88" s="145"/>
      <c r="D88" s="46"/>
      <c r="E88" s="46"/>
      <c r="F88" s="144"/>
      <c r="G88" s="89"/>
      <c r="H88" s="274"/>
      <c r="I88" s="234"/>
      <c r="J88" s="234"/>
      <c r="K88" s="234"/>
      <c r="L88" s="234" t="s">
        <v>139</v>
      </c>
      <c r="M88" s="234"/>
      <c r="N88" s="293"/>
      <c r="O88" s="33"/>
      <c r="P88" s="34"/>
      <c r="Q88" s="47"/>
      <c r="R88" s="50"/>
      <c r="S88" s="55"/>
    </row>
    <row r="89" spans="1:19" s="35" customFormat="1" ht="14.25" customHeight="1" x14ac:dyDescent="0.25">
      <c r="A89" s="130" t="s">
        <v>75</v>
      </c>
      <c r="B89" s="129" t="s">
        <v>74</v>
      </c>
      <c r="C89" s="145"/>
      <c r="D89" s="46"/>
      <c r="E89" s="46"/>
      <c r="F89" s="144"/>
      <c r="G89" s="311"/>
      <c r="H89" s="274"/>
      <c r="I89" s="234" t="s">
        <v>139</v>
      </c>
      <c r="J89" s="234"/>
      <c r="K89" s="234"/>
      <c r="L89" s="234" t="s">
        <v>139</v>
      </c>
      <c r="M89" s="234"/>
      <c r="N89" s="293"/>
      <c r="O89" s="33"/>
      <c r="P89" s="34"/>
      <c r="Q89" s="47"/>
      <c r="R89" s="50"/>
      <c r="S89" s="55"/>
    </row>
    <row r="90" spans="1:19" s="35" customFormat="1" ht="14.25" customHeight="1" x14ac:dyDescent="0.25">
      <c r="A90" s="39" t="s">
        <v>135</v>
      </c>
      <c r="B90" s="116" t="s">
        <v>136</v>
      </c>
      <c r="C90" s="145"/>
      <c r="D90" s="46"/>
      <c r="E90" s="46"/>
      <c r="F90" s="144"/>
      <c r="G90" s="89"/>
      <c r="H90" s="274"/>
      <c r="I90" s="234"/>
      <c r="J90" s="234"/>
      <c r="K90" s="234"/>
      <c r="L90" s="234"/>
      <c r="M90" s="234"/>
      <c r="N90" s="293"/>
      <c r="O90" s="33"/>
      <c r="P90" s="34"/>
      <c r="Q90" s="47"/>
      <c r="R90" s="50"/>
      <c r="S90" s="55"/>
    </row>
    <row r="91" spans="1:19" s="35" customFormat="1" ht="14.25" customHeight="1" x14ac:dyDescent="0.25">
      <c r="A91" s="316" t="s">
        <v>160</v>
      </c>
      <c r="B91" s="116" t="s">
        <v>161</v>
      </c>
      <c r="C91" s="145"/>
      <c r="D91" s="46"/>
      <c r="E91" s="46"/>
      <c r="F91" s="144"/>
      <c r="G91" s="89"/>
      <c r="H91" s="274"/>
      <c r="I91" s="234"/>
      <c r="J91" s="234"/>
      <c r="K91" s="234"/>
      <c r="L91" s="234"/>
      <c r="M91" s="234"/>
      <c r="N91" s="293"/>
      <c r="O91" s="33"/>
      <c r="P91" s="34"/>
      <c r="Q91" s="47"/>
      <c r="R91" s="50"/>
      <c r="S91" s="55"/>
    </row>
    <row r="92" spans="1:19" s="35" customFormat="1" ht="15.75" x14ac:dyDescent="0.25">
      <c r="A92" s="317" t="s">
        <v>123</v>
      </c>
      <c r="B92" s="121" t="s">
        <v>124</v>
      </c>
      <c r="C92" s="145"/>
      <c r="D92" s="46"/>
      <c r="E92" s="46"/>
      <c r="F92" s="144"/>
      <c r="G92" s="311"/>
      <c r="H92" s="274"/>
      <c r="I92" s="234"/>
      <c r="J92" s="234"/>
      <c r="K92" s="234"/>
      <c r="L92" s="234"/>
      <c r="M92" s="234"/>
      <c r="N92" s="293"/>
      <c r="O92" s="33"/>
      <c r="P92" s="34"/>
      <c r="Q92" s="47"/>
      <c r="R92" s="50"/>
      <c r="S92" s="55"/>
    </row>
    <row r="93" spans="1:19" s="35" customFormat="1" ht="15.75" x14ac:dyDescent="0.25">
      <c r="A93" s="249" t="s">
        <v>246</v>
      </c>
      <c r="B93" s="191" t="s">
        <v>247</v>
      </c>
      <c r="C93" s="198"/>
      <c r="D93" s="46"/>
      <c r="E93" s="46"/>
      <c r="F93" s="144"/>
      <c r="G93" s="89"/>
      <c r="H93" s="274"/>
      <c r="I93" s="234"/>
      <c r="J93" s="234"/>
      <c r="K93" s="234"/>
      <c r="L93" s="234"/>
      <c r="M93" s="234"/>
      <c r="N93" s="293"/>
      <c r="O93" s="33"/>
      <c r="P93" s="34"/>
      <c r="Q93" s="47"/>
      <c r="R93" s="50"/>
      <c r="S93" s="55"/>
    </row>
    <row r="94" spans="1:19" s="35" customFormat="1" ht="15.75" x14ac:dyDescent="0.25">
      <c r="A94" s="40" t="s">
        <v>244</v>
      </c>
      <c r="B94" s="193" t="s">
        <v>245</v>
      </c>
      <c r="C94" s="198"/>
      <c r="D94" s="46"/>
      <c r="E94" s="46"/>
      <c r="F94" s="144"/>
      <c r="G94" s="89"/>
      <c r="H94" s="274"/>
      <c r="I94" s="234"/>
      <c r="J94" s="234"/>
      <c r="K94" s="234"/>
      <c r="L94" s="234"/>
      <c r="M94" s="234"/>
      <c r="N94" s="293"/>
      <c r="O94" s="33"/>
      <c r="P94" s="34"/>
      <c r="Q94" s="47"/>
      <c r="R94" s="50"/>
      <c r="S94" s="55"/>
    </row>
    <row r="95" spans="1:19" s="35" customFormat="1" ht="15.75" x14ac:dyDescent="0.25">
      <c r="A95" s="40" t="s">
        <v>267</v>
      </c>
      <c r="B95" s="193" t="s">
        <v>266</v>
      </c>
      <c r="C95" s="198"/>
      <c r="D95" s="46"/>
      <c r="E95" s="46"/>
      <c r="F95" s="144"/>
      <c r="G95" s="311"/>
      <c r="H95" s="274"/>
      <c r="I95" s="234"/>
      <c r="J95" s="234"/>
      <c r="K95" s="234"/>
      <c r="L95" s="234"/>
      <c r="M95" s="234"/>
      <c r="N95" s="293"/>
      <c r="O95" s="33"/>
      <c r="P95" s="34"/>
      <c r="Q95" s="47"/>
      <c r="R95" s="50"/>
      <c r="S95" s="55"/>
    </row>
    <row r="96" spans="1:19" s="35" customFormat="1" ht="15.75" x14ac:dyDescent="0.25">
      <c r="A96" s="40" t="s">
        <v>285</v>
      </c>
      <c r="B96" s="193" t="s">
        <v>286</v>
      </c>
      <c r="C96" s="198"/>
      <c r="D96" s="46"/>
      <c r="E96" s="46"/>
      <c r="F96" s="144"/>
      <c r="G96" s="311"/>
      <c r="H96" s="274"/>
      <c r="I96" s="234"/>
      <c r="J96" s="234"/>
      <c r="K96" s="234"/>
      <c r="L96" s="234"/>
      <c r="M96" s="234"/>
      <c r="N96" s="293"/>
      <c r="O96" s="33"/>
      <c r="P96" s="34"/>
      <c r="Q96" s="47"/>
      <c r="R96" s="50"/>
      <c r="S96" s="55"/>
    </row>
    <row r="97" spans="1:23" s="35" customFormat="1" ht="15.75" x14ac:dyDescent="0.25">
      <c r="A97" s="60" t="s">
        <v>71</v>
      </c>
      <c r="B97" s="299" t="s">
        <v>53</v>
      </c>
      <c r="C97" s="145"/>
      <c r="D97" s="46"/>
      <c r="E97" s="46"/>
      <c r="F97" s="144"/>
      <c r="G97" s="172"/>
      <c r="H97" s="275"/>
      <c r="I97" s="319"/>
      <c r="J97" s="235"/>
      <c r="K97" s="235"/>
      <c r="L97" s="235" t="s">
        <v>96</v>
      </c>
      <c r="M97" s="320"/>
      <c r="N97" s="293"/>
      <c r="O97" s="302"/>
      <c r="P97" s="303"/>
      <c r="Q97" s="237"/>
      <c r="R97" s="304"/>
      <c r="S97" s="295"/>
    </row>
    <row r="98" spans="1:23" s="329" customFormat="1" ht="15.75" x14ac:dyDescent="0.25">
      <c r="A98" s="332" t="s">
        <v>83</v>
      </c>
      <c r="B98" s="120" t="s">
        <v>87</v>
      </c>
      <c r="C98" s="300"/>
      <c r="D98" s="147"/>
      <c r="E98" s="147"/>
      <c r="F98" s="343"/>
      <c r="G98" s="89"/>
      <c r="H98" s="274"/>
      <c r="I98" s="245"/>
      <c r="J98" s="47"/>
      <c r="K98" s="47"/>
      <c r="L98" s="47"/>
      <c r="M98" s="330"/>
      <c r="N98" s="293"/>
      <c r="O98" s="331"/>
      <c r="P98" s="34"/>
      <c r="Q98" s="47"/>
      <c r="R98" s="50"/>
      <c r="S98" s="55"/>
    </row>
    <row r="99" spans="1:23" s="35" customFormat="1" ht="16.5" thickBot="1" x14ac:dyDescent="0.3">
      <c r="A99" s="321" t="s">
        <v>289</v>
      </c>
      <c r="B99" s="322" t="s">
        <v>290</v>
      </c>
      <c r="C99" s="339"/>
      <c r="D99" s="384"/>
      <c r="E99" s="385"/>
      <c r="F99" s="386"/>
      <c r="G99" s="323"/>
      <c r="H99" s="349"/>
      <c r="I99" s="313"/>
      <c r="J99" s="313"/>
      <c r="K99" s="313"/>
      <c r="L99" s="313"/>
      <c r="M99" s="313"/>
      <c r="N99" s="353"/>
      <c r="O99" s="324"/>
      <c r="P99" s="325"/>
      <c r="Q99" s="326"/>
      <c r="R99" s="327"/>
      <c r="S99" s="328"/>
    </row>
    <row r="100" spans="1:23" ht="15" customHeight="1" x14ac:dyDescent="0.25">
      <c r="V100" s="35"/>
      <c r="W100" s="35"/>
    </row>
    <row r="101" spans="1:23" ht="15" customHeight="1" x14ac:dyDescent="0.25">
      <c r="C101" s="27"/>
      <c r="V101" s="35"/>
      <c r="W101" s="35"/>
    </row>
    <row r="102" spans="1:23" ht="15" customHeight="1" x14ac:dyDescent="0.25">
      <c r="V102" s="35"/>
      <c r="W102" s="35"/>
    </row>
  </sheetData>
  <sheetProtection password="CCF0" sheet="1" objects="1" scenarios="1"/>
  <sortState ref="A80:W83">
    <sortCondition ref="A80"/>
  </sortState>
  <mergeCells count="6">
    <mergeCell ref="O1:S1"/>
    <mergeCell ref="A1:A2"/>
    <mergeCell ref="B1:B2"/>
    <mergeCell ref="G1:H1"/>
    <mergeCell ref="I1:M1"/>
    <mergeCell ref="C1:F1"/>
  </mergeCells>
  <pageMargins left="0.5" right="0.5" top="0.5" bottom="0.5" header="0" footer="0"/>
  <pageSetup paperSize="9" scale="74" fitToHeight="0" orientation="landscape" r:id="rId1"/>
  <headerFooter>
    <oddHeader>&amp;LCVMA Chapter 27-3&amp;CROAD WARRIOR ANNUAL QUALIFICATIONS TRACKING&amp;R&amp;D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N31" sqref="N31"/>
    </sheetView>
  </sheetViews>
  <sheetFormatPr defaultRowHeight="15" x14ac:dyDescent="0.25"/>
  <cols>
    <col min="1" max="1" width="18.140625" customWidth="1"/>
    <col min="2" max="2" width="18.85546875" customWidth="1"/>
    <col min="3" max="3" width="34.85546875" customWidth="1"/>
    <col min="4" max="4" width="12.7109375" customWidth="1"/>
    <col min="5" max="5" width="16.42578125" bestFit="1" customWidth="1"/>
    <col min="6" max="6" width="13.140625" bestFit="1" customWidth="1"/>
    <col min="7" max="7" width="13.42578125" bestFit="1" customWidth="1"/>
    <col min="8" max="8" width="28.7109375" bestFit="1" customWidth="1"/>
  </cols>
  <sheetData>
    <row r="1" spans="1:8" ht="30" x14ac:dyDescent="0.25">
      <c r="A1" s="75" t="s">
        <v>170</v>
      </c>
      <c r="B1" s="75" t="s">
        <v>171</v>
      </c>
      <c r="C1" s="75" t="s">
        <v>175</v>
      </c>
      <c r="D1" s="74" t="s">
        <v>174</v>
      </c>
      <c r="E1" s="74" t="s">
        <v>176</v>
      </c>
      <c r="F1" s="74" t="s">
        <v>172</v>
      </c>
      <c r="G1" s="74" t="s">
        <v>173</v>
      </c>
      <c r="H1" s="109" t="s">
        <v>216</v>
      </c>
    </row>
    <row r="2" spans="1:8" x14ac:dyDescent="0.25">
      <c r="A2" s="80" t="s">
        <v>243</v>
      </c>
      <c r="B2" s="80" t="s">
        <v>263</v>
      </c>
      <c r="C2" s="201" t="s">
        <v>306</v>
      </c>
      <c r="D2" s="78">
        <v>44197</v>
      </c>
      <c r="E2" s="74">
        <v>1</v>
      </c>
      <c r="F2" s="74">
        <v>1409</v>
      </c>
      <c r="G2" s="79" t="s">
        <v>234</v>
      </c>
      <c r="H2" s="110"/>
    </row>
    <row r="3" spans="1:8" x14ac:dyDescent="0.25">
      <c r="A3" s="80" t="s">
        <v>243</v>
      </c>
      <c r="B3" s="80" t="s">
        <v>263</v>
      </c>
      <c r="C3" s="80" t="s">
        <v>307</v>
      </c>
      <c r="D3" s="78">
        <v>44198</v>
      </c>
      <c r="E3" s="74">
        <v>3</v>
      </c>
      <c r="F3" s="74">
        <v>454</v>
      </c>
      <c r="G3" s="79" t="s">
        <v>234</v>
      </c>
      <c r="H3" s="110"/>
    </row>
    <row r="4" spans="1:8" x14ac:dyDescent="0.25">
      <c r="A4" s="80"/>
      <c r="B4" s="80"/>
      <c r="C4" s="80"/>
      <c r="D4" s="78"/>
      <c r="E4" s="74"/>
      <c r="F4" s="74"/>
      <c r="G4" s="79"/>
      <c r="H4" s="110"/>
    </row>
    <row r="5" spans="1:8" x14ac:dyDescent="0.25">
      <c r="A5" s="75"/>
      <c r="B5" s="75"/>
      <c r="C5" s="75"/>
      <c r="D5" s="78"/>
      <c r="E5" s="74"/>
      <c r="F5" s="74"/>
      <c r="G5" s="74"/>
      <c r="H5" s="110"/>
    </row>
    <row r="6" spans="1:8" x14ac:dyDescent="0.25">
      <c r="A6" s="75"/>
      <c r="B6" s="75"/>
      <c r="C6" s="80"/>
      <c r="D6" s="78"/>
      <c r="E6" s="74"/>
      <c r="F6" s="74"/>
      <c r="G6" s="74"/>
      <c r="H6" s="110"/>
    </row>
    <row r="7" spans="1:8" x14ac:dyDescent="0.25">
      <c r="A7" s="80"/>
      <c r="B7" s="80"/>
      <c r="C7" s="80"/>
      <c r="D7" s="78"/>
      <c r="E7" s="74"/>
      <c r="F7" s="74"/>
      <c r="G7" s="79"/>
      <c r="H7" s="110"/>
    </row>
    <row r="8" spans="1:8" x14ac:dyDescent="0.25">
      <c r="A8" s="80"/>
      <c r="B8" s="80"/>
      <c r="C8" s="80"/>
      <c r="D8" s="78"/>
      <c r="E8" s="74"/>
      <c r="F8" s="74"/>
      <c r="G8" s="79"/>
      <c r="H8" s="110"/>
    </row>
    <row r="9" spans="1:8" x14ac:dyDescent="0.25">
      <c r="A9" s="80"/>
      <c r="B9" s="80"/>
      <c r="C9" s="80"/>
      <c r="D9" s="78"/>
      <c r="E9" s="74"/>
      <c r="F9" s="74"/>
      <c r="G9" s="79"/>
      <c r="H9" s="110"/>
    </row>
    <row r="10" spans="1:8" x14ac:dyDescent="0.25">
      <c r="A10" s="80"/>
      <c r="B10" s="80"/>
      <c r="C10" s="80"/>
      <c r="D10" s="78"/>
      <c r="E10" s="74"/>
      <c r="F10" s="74"/>
      <c r="G10" s="79"/>
      <c r="H10" s="200"/>
    </row>
    <row r="11" spans="1:8" x14ac:dyDescent="0.25">
      <c r="A11" s="80"/>
      <c r="B11" s="80"/>
      <c r="C11" s="80"/>
      <c r="D11" s="78"/>
      <c r="E11" s="74"/>
      <c r="F11" s="74"/>
      <c r="G11" s="79"/>
      <c r="H11" s="110"/>
    </row>
    <row r="12" spans="1:8" x14ac:dyDescent="0.25">
      <c r="A12" s="80"/>
      <c r="B12" s="80"/>
      <c r="C12" s="80"/>
      <c r="D12" s="78"/>
      <c r="E12" s="74"/>
      <c r="F12" s="74"/>
      <c r="G12" s="79"/>
      <c r="H12" s="110"/>
    </row>
    <row r="13" spans="1:8" x14ac:dyDescent="0.25">
      <c r="A13" s="80"/>
      <c r="B13" s="80"/>
      <c r="C13" s="80"/>
      <c r="D13" s="78"/>
      <c r="E13" s="74"/>
      <c r="F13" s="74"/>
      <c r="G13" s="79"/>
      <c r="H13" s="110"/>
    </row>
    <row r="14" spans="1:8" x14ac:dyDescent="0.25">
      <c r="A14" s="80"/>
      <c r="B14" s="80"/>
      <c r="C14" s="80"/>
      <c r="D14" s="78"/>
      <c r="E14" s="74"/>
      <c r="F14" s="74"/>
      <c r="G14" s="79"/>
      <c r="H14" s="110"/>
    </row>
    <row r="15" spans="1:8" x14ac:dyDescent="0.25">
      <c r="A15" s="75"/>
      <c r="B15" s="75"/>
      <c r="C15" s="75"/>
      <c r="D15" s="78"/>
      <c r="E15" s="74"/>
      <c r="F15" s="74"/>
      <c r="G15" s="74"/>
      <c r="H15" s="110"/>
    </row>
    <row r="16" spans="1:8" x14ac:dyDescent="0.25">
      <c r="A16" s="75"/>
      <c r="B16" s="75"/>
      <c r="C16" s="75"/>
      <c r="D16" s="78"/>
      <c r="E16" s="74"/>
      <c r="F16" s="74"/>
      <c r="G16" s="74"/>
      <c r="H16" s="110"/>
    </row>
    <row r="17" spans="1:10" x14ac:dyDescent="0.25">
      <c r="A17" s="75"/>
      <c r="B17" s="75"/>
      <c r="C17" s="75"/>
      <c r="D17" s="78"/>
      <c r="E17" s="74"/>
      <c r="F17" s="74"/>
      <c r="G17" s="74"/>
      <c r="H17" s="110"/>
    </row>
    <row r="18" spans="1:10" x14ac:dyDescent="0.25">
      <c r="A18" s="75"/>
      <c r="B18" s="75"/>
      <c r="C18" s="75"/>
      <c r="D18" s="78"/>
      <c r="E18" s="74"/>
      <c r="F18" s="74"/>
      <c r="G18" s="74"/>
      <c r="H18" s="110"/>
      <c r="J18" s="187"/>
    </row>
    <row r="19" spans="1:10" x14ac:dyDescent="0.25">
      <c r="A19" s="75"/>
      <c r="B19" s="75"/>
      <c r="C19" s="75"/>
      <c r="D19" s="78"/>
      <c r="E19" s="74"/>
      <c r="F19" s="74"/>
      <c r="G19" s="74"/>
      <c r="H19" s="110"/>
    </row>
    <row r="20" spans="1:10" x14ac:dyDescent="0.25">
      <c r="A20" s="80"/>
      <c r="B20" s="80"/>
      <c r="C20" s="80"/>
      <c r="D20" s="78"/>
      <c r="E20" s="74"/>
      <c r="F20" s="74"/>
      <c r="G20" s="79"/>
      <c r="H20" s="110"/>
    </row>
    <row r="21" spans="1:10" x14ac:dyDescent="0.25">
      <c r="A21" s="80"/>
      <c r="B21" s="80"/>
      <c r="C21" s="80"/>
      <c r="D21" s="78"/>
      <c r="E21" s="74"/>
      <c r="F21" s="74"/>
      <c r="G21" s="79"/>
      <c r="H21" s="110"/>
    </row>
    <row r="22" spans="1:10" x14ac:dyDescent="0.25">
      <c r="A22" s="80"/>
      <c r="B22" s="80"/>
      <c r="C22" s="80"/>
      <c r="D22" s="78"/>
      <c r="E22" s="74"/>
      <c r="F22" s="74"/>
      <c r="G22" s="79"/>
      <c r="H22" s="110"/>
    </row>
    <row r="23" spans="1:10" x14ac:dyDescent="0.25">
      <c r="A23" s="80"/>
      <c r="B23" s="75"/>
      <c r="C23" s="80"/>
      <c r="D23" s="78"/>
      <c r="E23" s="74"/>
      <c r="F23" s="74"/>
      <c r="G23" s="79"/>
      <c r="H23" s="110"/>
    </row>
    <row r="24" spans="1:10" x14ac:dyDescent="0.25">
      <c r="A24" s="75"/>
      <c r="B24" s="75"/>
      <c r="C24" s="75"/>
      <c r="D24" s="78"/>
      <c r="E24" s="74"/>
      <c r="F24" s="74"/>
      <c r="G24" s="74"/>
      <c r="H24" s="110"/>
    </row>
    <row r="25" spans="1:10" x14ac:dyDescent="0.25">
      <c r="A25" s="75"/>
      <c r="B25" s="75"/>
      <c r="C25" s="75"/>
      <c r="D25" s="78"/>
      <c r="E25" s="74"/>
      <c r="F25" s="74"/>
      <c r="G25" s="74"/>
      <c r="H25" s="262"/>
    </row>
    <row r="26" spans="1:10" x14ac:dyDescent="0.25">
      <c r="A26" s="75"/>
      <c r="B26" s="75"/>
      <c r="C26" s="75"/>
      <c r="D26" s="78"/>
      <c r="E26" s="74"/>
      <c r="F26" s="74"/>
      <c r="G26" s="74"/>
      <c r="H26" s="262"/>
    </row>
    <row r="27" spans="1:10" x14ac:dyDescent="0.25">
      <c r="A27" s="80"/>
      <c r="B27" s="80"/>
      <c r="C27" s="80"/>
      <c r="D27" s="78"/>
      <c r="E27" s="74"/>
      <c r="F27" s="74"/>
      <c r="G27" s="79"/>
      <c r="H27" s="262"/>
    </row>
    <row r="28" spans="1:10" x14ac:dyDescent="0.25">
      <c r="A28" s="80"/>
      <c r="B28" s="80"/>
      <c r="C28" s="80"/>
      <c r="D28" s="78"/>
      <c r="E28" s="74"/>
      <c r="F28" s="74"/>
      <c r="G28" s="79"/>
      <c r="H28" s="262"/>
    </row>
    <row r="29" spans="1:10" x14ac:dyDescent="0.25">
      <c r="A29" s="75"/>
      <c r="B29" s="75"/>
      <c r="C29" s="75"/>
      <c r="D29" s="78"/>
      <c r="E29" s="74"/>
      <c r="F29" s="74"/>
      <c r="G29" s="74"/>
      <c r="H29" s="262"/>
    </row>
    <row r="30" spans="1:10" x14ac:dyDescent="0.25">
      <c r="A30" s="75"/>
      <c r="B30" s="75"/>
      <c r="C30" s="75"/>
      <c r="D30" s="78"/>
      <c r="E30" s="74"/>
      <c r="F30" s="74"/>
      <c r="G30" s="74"/>
      <c r="H30" s="262"/>
    </row>
    <row r="31" spans="1:10" x14ac:dyDescent="0.25">
      <c r="A31" s="75"/>
      <c r="B31" s="75"/>
      <c r="C31" s="75"/>
      <c r="D31" s="78"/>
      <c r="E31" s="74"/>
      <c r="F31" s="74"/>
      <c r="G31" s="74"/>
      <c r="H31" s="262"/>
    </row>
    <row r="32" spans="1:10" x14ac:dyDescent="0.25">
      <c r="A32" s="80"/>
      <c r="B32" s="80"/>
      <c r="C32" s="80"/>
      <c r="D32" s="78"/>
      <c r="E32" s="74"/>
      <c r="F32" s="74"/>
      <c r="G32" s="79"/>
      <c r="H32" s="75"/>
    </row>
    <row r="33" spans="1:8" x14ac:dyDescent="0.25">
      <c r="A33" s="75"/>
      <c r="B33" s="75"/>
      <c r="C33" s="75"/>
      <c r="D33" s="78"/>
      <c r="E33" s="74"/>
      <c r="F33" s="74"/>
      <c r="G33" s="74"/>
      <c r="H33" s="262"/>
    </row>
    <row r="34" spans="1:8" x14ac:dyDescent="0.25">
      <c r="A34" s="75"/>
      <c r="B34" s="75"/>
      <c r="C34" s="75"/>
      <c r="D34" s="78"/>
      <c r="E34" s="74"/>
      <c r="F34" s="74"/>
      <c r="G34" s="74"/>
      <c r="H34" s="262"/>
    </row>
    <row r="35" spans="1:8" x14ac:dyDescent="0.25">
      <c r="A35" s="75"/>
      <c r="B35" s="75"/>
      <c r="C35" s="75"/>
      <c r="D35" s="78"/>
      <c r="E35" s="74"/>
      <c r="F35" s="74"/>
      <c r="G35" s="74"/>
      <c r="H35" s="262"/>
    </row>
    <row r="36" spans="1:8" x14ac:dyDescent="0.25">
      <c r="A36" s="75"/>
      <c r="B36" s="75"/>
      <c r="C36" s="75"/>
      <c r="D36" s="78"/>
      <c r="E36" s="74"/>
      <c r="F36" s="74"/>
      <c r="G36" s="74"/>
      <c r="H36" s="262"/>
    </row>
    <row r="37" spans="1:8" x14ac:dyDescent="0.25">
      <c r="A37" s="75"/>
      <c r="B37" s="75"/>
      <c r="C37" s="75"/>
      <c r="D37" s="78"/>
      <c r="E37" s="74"/>
      <c r="F37" s="74"/>
      <c r="G37" s="74"/>
      <c r="H37" s="262"/>
    </row>
    <row r="38" spans="1:8" x14ac:dyDescent="0.25">
      <c r="A38" s="75"/>
      <c r="B38" s="75"/>
      <c r="C38" s="75"/>
      <c r="D38" s="78"/>
      <c r="E38" s="74"/>
      <c r="F38" s="74"/>
      <c r="G38" s="74"/>
      <c r="H38" s="262"/>
    </row>
    <row r="39" spans="1:8" x14ac:dyDescent="0.25">
      <c r="A39" s="75"/>
      <c r="B39" s="75"/>
      <c r="C39" s="75"/>
      <c r="D39" s="78"/>
      <c r="E39" s="74"/>
      <c r="F39" s="74"/>
      <c r="G39" s="74"/>
      <c r="H39" s="262"/>
    </row>
    <row r="40" spans="1:8" x14ac:dyDescent="0.25">
      <c r="A40" s="75"/>
      <c r="B40" s="75"/>
      <c r="C40" s="75"/>
      <c r="D40" s="78"/>
      <c r="E40" s="74"/>
      <c r="F40" s="74"/>
      <c r="G40" s="74"/>
      <c r="H40" s="262"/>
    </row>
    <row r="41" spans="1:8" x14ac:dyDescent="0.25">
      <c r="A41" s="75"/>
      <c r="B41" s="75"/>
      <c r="C41" s="75"/>
      <c r="D41" s="78"/>
      <c r="E41" s="74"/>
      <c r="F41" s="74"/>
      <c r="G41" s="74"/>
      <c r="H41" s="110"/>
    </row>
    <row r="42" spans="1:8" x14ac:dyDescent="0.25">
      <c r="A42" s="80"/>
      <c r="B42" s="80"/>
      <c r="C42" s="80"/>
      <c r="D42" s="78"/>
      <c r="E42" s="79"/>
      <c r="F42" s="74"/>
      <c r="G42" s="79"/>
      <c r="H42" s="110"/>
    </row>
    <row r="43" spans="1:8" x14ac:dyDescent="0.25">
      <c r="A43" s="80"/>
      <c r="B43" s="80"/>
      <c r="C43" s="80"/>
      <c r="D43" s="78"/>
      <c r="E43" s="74"/>
      <c r="F43" s="74"/>
      <c r="G43" s="79"/>
      <c r="H43" s="110"/>
    </row>
    <row r="44" spans="1:8" x14ac:dyDescent="0.25">
      <c r="A44" s="80"/>
      <c r="B44" s="80"/>
      <c r="C44" s="80"/>
      <c r="D44" s="78"/>
      <c r="E44" s="74"/>
      <c r="F44" s="74"/>
      <c r="G44" s="79"/>
      <c r="H44" s="110"/>
    </row>
    <row r="45" spans="1:8" x14ac:dyDescent="0.25">
      <c r="A45" s="75"/>
      <c r="B45" s="75"/>
      <c r="C45" s="75"/>
      <c r="D45" s="74"/>
      <c r="E45" s="74"/>
      <c r="F45" s="74"/>
      <c r="G45" s="74"/>
      <c r="H45" s="110"/>
    </row>
    <row r="46" spans="1:8" x14ac:dyDescent="0.25">
      <c r="A46" s="75"/>
      <c r="B46" s="75"/>
      <c r="C46" s="75"/>
      <c r="D46" s="74"/>
      <c r="E46" s="74"/>
      <c r="F46" s="74"/>
      <c r="G46" s="74"/>
      <c r="H46" s="110"/>
    </row>
    <row r="47" spans="1:8" x14ac:dyDescent="0.25">
      <c r="A47" s="75"/>
      <c r="B47" s="75"/>
      <c r="C47" s="75"/>
      <c r="D47" s="74"/>
      <c r="E47" s="74"/>
      <c r="F47" s="74"/>
      <c r="G47" s="74"/>
      <c r="H47" s="110"/>
    </row>
    <row r="48" spans="1:8" x14ac:dyDescent="0.25">
      <c r="A48" s="75"/>
      <c r="B48" s="75"/>
      <c r="C48" s="75"/>
      <c r="D48" s="74"/>
      <c r="E48" s="74"/>
      <c r="F48" s="74"/>
      <c r="G48" s="74"/>
      <c r="H48" s="110"/>
    </row>
    <row r="49" spans="1:8" x14ac:dyDescent="0.25">
      <c r="A49" s="75"/>
      <c r="B49" s="75"/>
      <c r="C49" s="75"/>
      <c r="D49" s="74"/>
      <c r="E49" s="74"/>
      <c r="F49" s="74"/>
      <c r="G49" s="74"/>
      <c r="H49" s="110"/>
    </row>
  </sheetData>
  <sheetProtection password="CCF0" sheet="1" objects="1" scenarios="1"/>
  <sortState ref="A2:G11">
    <sortCondition ref="D2:D11"/>
  </sortState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Over All</vt:lpstr>
      <vt:lpstr>Mileage</vt:lpstr>
      <vt:lpstr>Annual Qualifications </vt:lpstr>
      <vt:lpstr>RC Activity</vt:lpstr>
      <vt:lpstr>Sheet1</vt:lpstr>
      <vt:lpstr>'Annual Qualifications '!Print_Area</vt:lpstr>
      <vt:lpstr>Mileage!Print_Area</vt:lpstr>
      <vt:lpstr>'Over All'!Print_Area</vt:lpstr>
      <vt:lpstr>'Annual Qualifications '!Print_Titles</vt:lpstr>
      <vt:lpstr>Mileage!Print_Titles</vt:lpstr>
      <vt:lpstr>'Over All'!Print_Titles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Paul</dc:creator>
  <cp:lastModifiedBy>Pam</cp:lastModifiedBy>
  <cp:lastPrinted>2021-01-01T19:29:45Z</cp:lastPrinted>
  <dcterms:created xsi:type="dcterms:W3CDTF">2015-11-04T18:18:28Z</dcterms:created>
  <dcterms:modified xsi:type="dcterms:W3CDTF">2021-03-02T14:49:29Z</dcterms:modified>
</cp:coreProperties>
</file>